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050" windowWidth="19440" windowHeight="775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<sst xmlns="http://schemas.openxmlformats.org/spreadsheetml/2006/main" count="17" uniqueCount="17">
  <si>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PREZIME I IME</t>
  </si>
  <si>
    <t>Broj indeksa</t>
  </si>
  <si>
    <t>Predavanja i vežbe -- prisustvo</t>
  </si>
  <si>
    <t>Predavanja i vežbe -- učešće</t>
  </si>
  <si>
    <t>Kolokvijum: test znanja</t>
  </si>
  <si>
    <t>Kolokvijum: esej</t>
  </si>
  <si>
    <t>Završni ispit: test znanja</t>
  </si>
  <si>
    <t>Završni ispit: esej</t>
  </si>
  <si>
    <t>Ukupno</t>
  </si>
  <si>
    <t>OCENA</t>
  </si>
  <si>
    <t>Ђоровић Наталија</t>
  </si>
  <si>
    <t>Јовичић Кристина</t>
  </si>
  <si>
    <t>Милић Петар</t>
  </si>
  <si>
    <t>Павловић Данијела</t>
  </si>
  <si>
    <t>Петровић Стефан</t>
  </si>
  <si>
    <t>Продановић Александар</t>
  </si>
  <si>
    <t>AAAAAHrtvsc=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</si>
</sst>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top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2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164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shrinkToFi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110" zoomScaleNormal="110" zoomScalePageLayoutView="0" workbookViewId="0" topLeftCell="A1">
      <pane ySplit="1" topLeftCell="A2" activePane="bottomLeft" state="frozen"/>
      <selection pane="topLeft" activeCell="G1" sqref="G1"/>
      <selection pane="bottomLeft" activeCell="A5" sqref="A5"/>
    </sheetView>
  </sheetViews>
  <sheetFormatPr defaultColWidth="9.140625" defaultRowHeight="15"/>
  <cols>
    <col min="1" max="1" width="30.00390625" style="8" customWidth="1"/>
    <col min="2" max="2" width="11.7109375" style="8" customWidth="1"/>
    <col min="3" max="5" width="15.57421875" style="8" customWidth="1"/>
    <col min="6" max="6" width="14.7109375" style="7" customWidth="1"/>
    <col min="7" max="7" width="15.140625" style="8" customWidth="1"/>
    <col min="8" max="8" width="14.57421875" style="8" customWidth="1"/>
    <col min="9" max="9" width="14.8515625" style="8" customWidth="1"/>
    <col min="10" max="10" width="12.7109375" style="8" customWidth="1"/>
    <col min="11" max="16384" width="9.140625" style="8" customWidth="1"/>
  </cols>
  <sheetData>
    <row r="1" spans="1:10" s="12" customFormat="1" ht="47.25">
      <c r="A1" s="15" t="s">
        <v>0</v>
      </c>
      <c r="B1" s="16" t="s">
        <v>1</v>
      </c>
      <c r="C1" s="15" t="s">
        <v>2</v>
      </c>
      <c r="D1" s="17" t="s">
        <v>3</v>
      </c>
      <c r="E1" s="15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7" t="s">
        <v>9</v>
      </c>
    </row>
    <row r="2" spans="1:10" s="34" customFormat="1" ht="16.5" thickBot="1">
      <c r="A2" s="36" t="s">
        <v>10</v>
      </c>
      <c r="B2" s="37">
        <v>140180</v>
      </c>
      <c r="C2" s="31">
        <v>4</v>
      </c>
      <c r="D2" s="31">
        <v>4</v>
      </c>
      <c r="E2" s="1">
        <v>7</v>
      </c>
      <c r="F2" s="1">
        <v>14</v>
      </c>
      <c r="G2" s="24">
        <v>0</v>
      </c>
      <c r="H2" s="24">
        <v>0</v>
      </c>
      <c r="I2" s="20">
        <f aca="true" t="shared" si="0" ref="I2:I7">SUM(C2:H2)</f>
        <v>29</v>
      </c>
      <c r="J2" s="21" t="str">
        <f aca="true" t="shared" si="1" ref="J2:J7">IF(I2&gt;=91,"10 (deset)",IF(AND(I2&gt;=81,I2&lt;=90.5),"9 (devet)",IF(AND(I2&gt;=71,I2&lt;=80.5),"8 (osam)",IF(AND(I2&gt;=61,I2&lt;=70.5),"7 (sedam)",IF(AND(I2&gt;=51,I2&lt;=60.5),"6 (šest)","FAILED")))))</f>
        <v>FAILED</v>
      </c>
    </row>
    <row r="3" spans="1:10" s="34" customFormat="1" ht="15.75" customHeight="1" thickBot="1">
      <c r="A3" s="36" t="s">
        <v>11</v>
      </c>
      <c r="B3" s="38">
        <v>140165</v>
      </c>
      <c r="C3" s="1">
        <v>6</v>
      </c>
      <c r="D3" s="1">
        <v>4</v>
      </c>
      <c r="E3" s="35">
        <v>6.75</v>
      </c>
      <c r="F3" s="1">
        <v>15</v>
      </c>
      <c r="G3" s="32">
        <v>12</v>
      </c>
      <c r="H3" s="1">
        <v>16.25</v>
      </c>
      <c r="I3" s="20">
        <f t="shared" si="0"/>
        <v>60</v>
      </c>
      <c r="J3" s="21" t="str">
        <f t="shared" si="1"/>
        <v>6 (šest)</v>
      </c>
    </row>
    <row r="4" spans="1:10" s="34" customFormat="1" ht="15.75" customHeight="1" thickBot="1">
      <c r="A4" s="36" t="s">
        <v>12</v>
      </c>
      <c r="B4" s="37">
        <v>140195</v>
      </c>
      <c r="C4" s="39">
        <v>2</v>
      </c>
      <c r="D4" s="39">
        <v>2</v>
      </c>
      <c r="E4" s="1">
        <v>5.5</v>
      </c>
      <c r="F4" s="1">
        <v>11</v>
      </c>
      <c r="G4" s="1">
        <v>11</v>
      </c>
      <c r="H4" s="1">
        <v>22.5</v>
      </c>
      <c r="I4" s="20">
        <f t="shared" si="0"/>
        <v>54</v>
      </c>
      <c r="J4" s="21" t="str">
        <f t="shared" si="1"/>
        <v>6 (šest)</v>
      </c>
    </row>
    <row r="5" spans="1:10" s="34" customFormat="1" ht="15.75" customHeight="1" thickBot="1">
      <c r="A5" s="36" t="s">
        <v>13</v>
      </c>
      <c r="B5" s="37">
        <v>140183</v>
      </c>
      <c r="C5" s="31">
        <v>2</v>
      </c>
      <c r="D5" s="31">
        <v>2</v>
      </c>
      <c r="E5" s="1">
        <v>7.5</v>
      </c>
      <c r="F5" s="1">
        <v>13</v>
      </c>
      <c r="G5" s="1">
        <v>15</v>
      </c>
      <c r="H5" s="1">
        <v>22.5</v>
      </c>
      <c r="I5" s="20">
        <f t="shared" si="0"/>
        <v>62</v>
      </c>
      <c r="J5" s="21" t="str">
        <f t="shared" si="1"/>
        <v>7 (sedam)</v>
      </c>
    </row>
    <row r="6" spans="1:10" s="34" customFormat="1" ht="15.75" customHeight="1" thickBot="1">
      <c r="A6" s="36" t="s">
        <v>14</v>
      </c>
      <c r="B6" s="37">
        <v>140163</v>
      </c>
      <c r="C6" s="31">
        <v>10</v>
      </c>
      <c r="D6" s="31">
        <v>10</v>
      </c>
      <c r="E6" s="1">
        <v>6.5</v>
      </c>
      <c r="F6" s="1">
        <v>14</v>
      </c>
      <c r="G6" s="24">
        <v>0</v>
      </c>
      <c r="H6" s="24">
        <v>0</v>
      </c>
      <c r="I6" s="20">
        <f t="shared" si="0"/>
        <v>40.5</v>
      </c>
      <c r="J6" s="21" t="str">
        <f t="shared" si="1"/>
        <v>FAILED</v>
      </c>
    </row>
    <row r="7" spans="1:10" s="34" customFormat="1" ht="15.75" customHeight="1" thickBot="1">
      <c r="A7" s="36" t="s">
        <v>15</v>
      </c>
      <c r="B7" s="37">
        <v>130205</v>
      </c>
      <c r="C7" s="31">
        <v>4</v>
      </c>
      <c r="D7" s="31">
        <v>4</v>
      </c>
      <c r="E7" s="1">
        <v>6.75</v>
      </c>
      <c r="F7" s="1">
        <v>13</v>
      </c>
      <c r="G7" s="1">
        <v>13</v>
      </c>
      <c r="H7" s="24">
        <v>0</v>
      </c>
      <c r="I7" s="20">
        <f t="shared" si="0"/>
        <v>40.75</v>
      </c>
      <c r="J7" s="21" t="str">
        <f t="shared" si="1"/>
        <v>FAILED</v>
      </c>
    </row>
    <row r="8" spans="1:10" s="34" customFormat="1" ht="15.75" customHeight="1">
      <c r="A8" s="13"/>
      <c r="B8" s="19"/>
      <c r="C8" s="31"/>
      <c r="D8" s="31"/>
      <c r="E8" s="1"/>
      <c r="F8" s="1"/>
      <c r="G8" s="1"/>
      <c r="H8" s="1"/>
      <c r="I8" s="20"/>
      <c r="J8" s="21"/>
    </row>
    <row r="9" spans="1:10" s="34" customFormat="1" ht="15.75" customHeight="1">
      <c r="A9" s="22"/>
      <c r="B9" s="23"/>
      <c r="C9" s="31"/>
      <c r="D9" s="31"/>
      <c r="E9" s="1"/>
      <c r="F9" s="1"/>
      <c r="G9" s="1"/>
      <c r="H9" s="1"/>
      <c r="I9" s="20"/>
      <c r="J9" s="21"/>
    </row>
    <row r="10" spans="1:10" s="34" customFormat="1" ht="15.75" customHeight="1">
      <c r="A10" s="27"/>
      <c r="B10" s="28"/>
      <c r="C10" s="31"/>
      <c r="D10" s="31"/>
      <c r="E10" s="24"/>
      <c r="F10" s="1"/>
      <c r="G10" s="1"/>
      <c r="H10" s="1"/>
      <c r="I10" s="20"/>
      <c r="J10" s="21"/>
    </row>
    <row r="11" spans="1:10" s="34" customFormat="1" ht="15.75" customHeight="1">
      <c r="A11" s="26"/>
      <c r="B11" s="29"/>
      <c r="C11" s="31"/>
      <c r="D11" s="31"/>
      <c r="E11" s="1"/>
      <c r="F11" s="1"/>
      <c r="G11" s="1"/>
      <c r="H11" s="1"/>
      <c r="I11" s="20"/>
      <c r="J11" s="21"/>
    </row>
    <row r="12" spans="1:10" s="34" customFormat="1" ht="15.75" customHeight="1">
      <c r="A12" s="30"/>
      <c r="B12" s="28"/>
      <c r="C12" s="31"/>
      <c r="D12" s="31"/>
      <c r="E12" s="1"/>
      <c r="F12" s="24"/>
      <c r="G12" s="1"/>
      <c r="H12" s="1"/>
      <c r="I12" s="20"/>
      <c r="J12" s="21"/>
    </row>
    <row r="13" spans="1:10" s="34" customFormat="1" ht="15.75" customHeight="1">
      <c r="A13" s="30"/>
      <c r="B13" s="28"/>
      <c r="C13" s="4"/>
      <c r="D13" s="1"/>
      <c r="E13" s="1"/>
      <c r="F13" s="1"/>
      <c r="G13" s="1"/>
      <c r="H13" s="1"/>
      <c r="I13" s="20"/>
      <c r="J13" s="21"/>
    </row>
    <row r="14" spans="1:10" s="34" customFormat="1" ht="15.75" customHeight="1">
      <c r="A14" s="26"/>
      <c r="B14" s="29"/>
      <c r="C14" s="1"/>
      <c r="D14" s="1"/>
      <c r="E14" s="1"/>
      <c r="F14" s="1"/>
      <c r="G14" s="1"/>
      <c r="H14" s="1"/>
      <c r="I14" s="20"/>
      <c r="J14" s="21"/>
    </row>
    <row r="15" spans="1:10" s="34" customFormat="1" ht="15.75" customHeight="1">
      <c r="A15" s="26"/>
      <c r="B15" s="29"/>
      <c r="C15" s="1"/>
      <c r="D15" s="1"/>
      <c r="E15" s="1"/>
      <c r="F15" s="1"/>
      <c r="G15" s="1"/>
      <c r="H15" s="1"/>
      <c r="I15" s="20"/>
      <c r="J15" s="21"/>
    </row>
    <row r="16" spans="1:10" s="34" customFormat="1" ht="15.75" customHeight="1">
      <c r="A16" s="30"/>
      <c r="B16" s="28"/>
      <c r="C16" s="1"/>
      <c r="D16" s="1"/>
      <c r="E16" s="5"/>
      <c r="F16" s="1"/>
      <c r="G16" s="5"/>
      <c r="H16" s="1"/>
      <c r="I16" s="20"/>
      <c r="J16" s="21"/>
    </row>
    <row r="17" spans="1:10" s="34" customFormat="1" ht="15.75" customHeight="1">
      <c r="A17" s="30"/>
      <c r="B17" s="28"/>
      <c r="C17" s="3"/>
      <c r="D17" s="1"/>
      <c r="E17" s="1"/>
      <c r="F17" s="24"/>
      <c r="G17" s="1"/>
      <c r="H17" s="1"/>
      <c r="I17" s="20"/>
      <c r="J17" s="21"/>
    </row>
    <row r="18" spans="1:10" s="34" customFormat="1" ht="15.75" customHeight="1">
      <c r="A18" s="30"/>
      <c r="B18" s="28"/>
      <c r="C18" s="2"/>
      <c r="D18" s="1"/>
      <c r="E18" s="1"/>
      <c r="F18" s="1"/>
      <c r="G18" s="1"/>
      <c r="H18" s="1"/>
      <c r="I18" s="20"/>
      <c r="J18" s="21"/>
    </row>
    <row r="19" spans="1:10" s="34" customFormat="1" ht="15.75" customHeight="1">
      <c r="A19" s="30"/>
      <c r="B19" s="28"/>
      <c r="C19" s="1"/>
      <c r="D19" s="1"/>
      <c r="E19" s="1"/>
      <c r="F19" s="1"/>
      <c r="G19" s="1"/>
      <c r="H19" s="1"/>
      <c r="I19" s="20"/>
      <c r="J19" s="21"/>
    </row>
    <row r="20" spans="1:10" s="34" customFormat="1" ht="15.75" customHeight="1">
      <c r="A20" s="33"/>
      <c r="B20" s="23"/>
      <c r="C20" s="4"/>
      <c r="D20" s="4"/>
      <c r="E20" s="1"/>
      <c r="F20" s="1"/>
      <c r="G20" s="1"/>
      <c r="H20" s="1"/>
      <c r="I20" s="20"/>
      <c r="J20" s="21"/>
    </row>
    <row r="21" spans="1:10" s="34" customFormat="1" ht="15.75" customHeight="1">
      <c r="A21" s="33"/>
      <c r="B21" s="23"/>
      <c r="C21" s="4"/>
      <c r="D21" s="4"/>
      <c r="E21" s="1"/>
      <c r="F21" s="1"/>
      <c r="G21" s="32"/>
      <c r="H21" s="32"/>
      <c r="I21" s="20"/>
      <c r="J21" s="21"/>
    </row>
    <row r="22" spans="1:10" s="34" customFormat="1" ht="15.75" customHeight="1">
      <c r="A22" s="14"/>
      <c r="B22" s="19"/>
      <c r="C22" s="1"/>
      <c r="D22" s="1"/>
      <c r="E22" s="1"/>
      <c r="F22" s="1"/>
      <c r="G22" s="1"/>
      <c r="H22" s="1"/>
      <c r="I22" s="20"/>
      <c r="J22" s="21"/>
    </row>
    <row r="23" spans="1:10" s="34" customFormat="1" ht="15.75" customHeight="1">
      <c r="A23" s="25"/>
      <c r="B23" s="19"/>
      <c r="C23" s="1"/>
      <c r="D23" s="1"/>
      <c r="E23" s="1"/>
      <c r="F23" s="1"/>
      <c r="G23" s="1"/>
      <c r="H23" s="1"/>
      <c r="I23" s="20"/>
      <c r="J23" s="21"/>
    </row>
    <row r="24" spans="1:10" s="34" customFormat="1" ht="15.75" customHeight="1">
      <c r="A24" s="25"/>
      <c r="B24" s="19"/>
      <c r="C24" s="1"/>
      <c r="D24" s="1"/>
      <c r="E24" s="1"/>
      <c r="F24" s="1"/>
      <c r="G24" s="1"/>
      <c r="H24" s="1"/>
      <c r="I24" s="20"/>
      <c r="J24" s="21"/>
    </row>
    <row r="25" spans="1:10" s="34" customFormat="1" ht="15.75" customHeight="1">
      <c r="A25" s="25"/>
      <c r="B25" s="19"/>
      <c r="C25" s="1"/>
      <c r="D25" s="1"/>
      <c r="E25" s="1"/>
      <c r="F25" s="1"/>
      <c r="G25" s="1"/>
      <c r="H25" s="1"/>
      <c r="I25" s="20"/>
      <c r="J25" s="21"/>
    </row>
    <row r="26" spans="1:10" s="34" customFormat="1" ht="15.75" customHeight="1">
      <c r="A26" s="25"/>
      <c r="B26" s="19"/>
      <c r="C26" s="1"/>
      <c r="D26" s="1"/>
      <c r="E26" s="1"/>
      <c r="F26" s="1"/>
      <c r="G26" s="1"/>
      <c r="H26" s="1"/>
      <c r="I26" s="20"/>
      <c r="J26" s="21"/>
    </row>
    <row r="27" spans="1:10" s="34" customFormat="1" ht="15.75" customHeight="1">
      <c r="A27" s="25"/>
      <c r="B27" s="19"/>
      <c r="C27" s="1"/>
      <c r="D27" s="1"/>
      <c r="E27" s="1"/>
      <c r="F27" s="1"/>
      <c r="G27" s="1"/>
      <c r="H27" s="1"/>
      <c r="I27" s="20"/>
      <c r="J27" s="21"/>
    </row>
    <row r="28" spans="1:10" s="34" customFormat="1" ht="15.75" customHeight="1">
      <c r="A28" s="25"/>
      <c r="B28" s="19"/>
      <c r="C28" s="1"/>
      <c r="D28" s="1"/>
      <c r="E28" s="1"/>
      <c r="F28" s="1"/>
      <c r="G28" s="1"/>
      <c r="H28" s="1"/>
      <c r="I28" s="20"/>
      <c r="J28" s="21"/>
    </row>
    <row r="29" spans="1:10" s="34" customFormat="1" ht="15.75" customHeight="1">
      <c r="A29" s="25"/>
      <c r="B29" s="19"/>
      <c r="C29" s="1"/>
      <c r="D29" s="1"/>
      <c r="E29" s="1"/>
      <c r="F29" s="1"/>
      <c r="G29" s="1"/>
      <c r="H29" s="1"/>
      <c r="I29" s="20"/>
      <c r="J29" s="21"/>
    </row>
    <row r="30" spans="1:10" s="34" customFormat="1" ht="15.75" customHeight="1">
      <c r="A30" s="25"/>
      <c r="B30" s="19"/>
      <c r="C30" s="1"/>
      <c r="D30" s="1"/>
      <c r="E30" s="1"/>
      <c r="F30" s="1"/>
      <c r="G30" s="1"/>
      <c r="H30" s="1"/>
      <c r="I30" s="20"/>
      <c r="J30" s="21"/>
    </row>
    <row r="31" spans="1:10" s="34" customFormat="1" ht="15.75" customHeight="1">
      <c r="A31" s="25"/>
      <c r="B31" s="19"/>
      <c r="C31" s="1"/>
      <c r="D31" s="1"/>
      <c r="E31" s="1"/>
      <c r="F31" s="1"/>
      <c r="G31" s="1"/>
      <c r="H31" s="1"/>
      <c r="I31" s="20"/>
      <c r="J31" s="21"/>
    </row>
    <row r="32" spans="1:10" s="34" customFormat="1" ht="15.75" customHeight="1">
      <c r="A32" s="25"/>
      <c r="B32" s="19"/>
      <c r="C32" s="1"/>
      <c r="D32" s="1"/>
      <c r="E32" s="1"/>
      <c r="F32" s="1"/>
      <c r="G32" s="1"/>
      <c r="H32" s="1"/>
      <c r="I32" s="20"/>
      <c r="J32" s="21"/>
    </row>
    <row r="33" spans="1:10" s="34" customFormat="1" ht="15.75" customHeight="1">
      <c r="A33" s="25"/>
      <c r="B33" s="19"/>
      <c r="C33" s="1"/>
      <c r="D33" s="1"/>
      <c r="E33" s="1"/>
      <c r="F33" s="1"/>
      <c r="G33" s="1"/>
      <c r="H33" s="1"/>
      <c r="I33" s="20"/>
      <c r="J33" s="21"/>
    </row>
    <row r="34" spans="1:12" s="34" customFormat="1" ht="15.75" customHeight="1">
      <c r="A34" s="25"/>
      <c r="B34" s="19"/>
      <c r="C34" s="1"/>
      <c r="D34" s="1"/>
      <c r="E34" s="1"/>
      <c r="F34" s="1"/>
      <c r="G34" s="1"/>
      <c r="H34" s="1"/>
      <c r="I34" s="20"/>
      <c r="J34" s="21"/>
      <c r="K34" s="8"/>
      <c r="L34" s="8"/>
    </row>
    <row r="35" spans="1:12" s="34" customFormat="1" ht="15.75" customHeight="1">
      <c r="A35" s="9"/>
      <c r="B35" s="9"/>
      <c r="C35" s="6"/>
      <c r="D35" s="6"/>
      <c r="E35" s="6"/>
      <c r="F35" s="11"/>
      <c r="G35" s="6"/>
      <c r="H35" s="6"/>
      <c r="I35" s="9"/>
      <c r="J35" s="21"/>
      <c r="K35" s="8"/>
      <c r="L35" s="8"/>
    </row>
    <row r="36" spans="1:12" s="34" customFormat="1" ht="15.75" customHeight="1">
      <c r="A36" s="9"/>
      <c r="B36" s="9"/>
      <c r="C36" s="6"/>
      <c r="D36" s="6"/>
      <c r="E36" s="6"/>
      <c r="F36" s="11"/>
      <c r="G36" s="6"/>
      <c r="H36" s="6"/>
      <c r="I36" s="9"/>
      <c r="J36" s="21"/>
      <c r="K36" s="8"/>
      <c r="L36" s="8"/>
    </row>
    <row r="37" spans="1:12" s="34" customFormat="1" ht="15.75" customHeight="1">
      <c r="A37" s="9"/>
      <c r="B37" s="9"/>
      <c r="C37" s="6"/>
      <c r="D37" s="6"/>
      <c r="E37" s="6"/>
      <c r="F37" s="11"/>
      <c r="G37" s="6"/>
      <c r="H37" s="6"/>
      <c r="I37" s="9"/>
      <c r="J37" s="21"/>
      <c r="K37" s="8"/>
      <c r="L37" s="8"/>
    </row>
    <row r="38" spans="1:10" ht="15.75" customHeight="1">
      <c r="A38" s="9"/>
      <c r="B38" s="9"/>
      <c r="C38" s="6"/>
      <c r="D38" s="6"/>
      <c r="E38" s="6"/>
      <c r="F38" s="11"/>
      <c r="G38" s="6"/>
      <c r="H38" s="6"/>
      <c r="I38" s="9"/>
      <c r="J38" s="21"/>
    </row>
    <row r="39" spans="1:9" ht="15.75" customHeight="1">
      <c r="A39" s="9"/>
      <c r="B39" s="9"/>
      <c r="C39" s="6"/>
      <c r="D39" s="6"/>
      <c r="E39" s="6"/>
      <c r="F39" s="11"/>
      <c r="G39" s="6"/>
      <c r="H39" s="6"/>
      <c r="I39" s="9"/>
    </row>
    <row r="40" spans="1:9" ht="15.75" customHeight="1">
      <c r="A40" s="9"/>
      <c r="B40" s="9"/>
      <c r="C40" s="6"/>
      <c r="D40" s="6"/>
      <c r="E40" s="6"/>
      <c r="F40" s="11"/>
      <c r="G40" s="6"/>
      <c r="H40" s="6"/>
      <c r="I40" s="9"/>
    </row>
    <row r="41" spans="1:9" ht="15.75" customHeight="1">
      <c r="A41" s="9"/>
      <c r="B41" s="9"/>
      <c r="C41" s="6"/>
      <c r="D41" s="6"/>
      <c r="E41" s="6"/>
      <c r="F41" s="11"/>
      <c r="G41" s="6"/>
      <c r="H41" s="6"/>
      <c r="I41" s="9"/>
    </row>
    <row r="42" spans="1:9" ht="15.75" customHeight="1">
      <c r="A42" s="9"/>
      <c r="B42" s="9"/>
      <c r="C42" s="6"/>
      <c r="D42" s="6"/>
      <c r="E42" s="6"/>
      <c r="F42" s="11"/>
      <c r="G42" s="6"/>
      <c r="H42" s="6"/>
      <c r="I42" s="9"/>
    </row>
    <row r="43" spans="1:9" ht="15.75" customHeight="1">
      <c r="A43" s="9"/>
      <c r="B43" s="9"/>
      <c r="C43" s="6"/>
      <c r="D43" s="6"/>
      <c r="E43" s="6"/>
      <c r="F43" s="11"/>
      <c r="G43" s="6"/>
      <c r="H43" s="6"/>
      <c r="I43" s="9"/>
    </row>
    <row r="44" spans="1:9" ht="15.75" customHeight="1">
      <c r="A44" s="9"/>
      <c r="B44" s="9"/>
      <c r="C44" s="6"/>
      <c r="D44" s="6"/>
      <c r="E44" s="6"/>
      <c r="F44" s="11"/>
      <c r="G44" s="6"/>
      <c r="H44" s="6"/>
      <c r="I44" s="9"/>
    </row>
    <row r="45" spans="1:9" ht="15.75" customHeight="1">
      <c r="A45" s="9"/>
      <c r="B45" s="9"/>
      <c r="C45" s="6"/>
      <c r="D45" s="6"/>
      <c r="E45" s="6"/>
      <c r="F45" s="11"/>
      <c r="G45" s="6"/>
      <c r="H45" s="6"/>
      <c r="I45" s="9"/>
    </row>
    <row r="46" spans="1:9" ht="15.75" customHeight="1">
      <c r="A46" s="9"/>
      <c r="B46" s="9"/>
      <c r="C46" s="6"/>
      <c r="D46" s="6"/>
      <c r="E46" s="6"/>
      <c r="F46" s="11"/>
      <c r="G46" s="6"/>
      <c r="H46" s="6"/>
      <c r="I46" s="9"/>
    </row>
    <row r="47" spans="1:9" ht="15.75" customHeight="1">
      <c r="A47" s="9"/>
      <c r="B47" s="9"/>
      <c r="C47" s="6"/>
      <c r="D47" s="6"/>
      <c r="E47" s="6"/>
      <c r="F47" s="11"/>
      <c r="G47" s="6"/>
      <c r="H47" s="6"/>
      <c r="I47" s="9"/>
    </row>
    <row r="48" spans="1:9" ht="15.75" customHeight="1">
      <c r="A48" s="9"/>
      <c r="B48" s="9"/>
      <c r="C48" s="6"/>
      <c r="D48" s="6"/>
      <c r="E48" s="6"/>
      <c r="F48" s="11"/>
      <c r="G48" s="6"/>
      <c r="H48" s="6"/>
      <c r="I48" s="9"/>
    </row>
    <row r="49" spans="1:9" ht="15.75" customHeight="1">
      <c r="A49" s="9"/>
      <c r="B49" s="9"/>
      <c r="C49" s="6"/>
      <c r="D49" s="6"/>
      <c r="E49" s="6"/>
      <c r="F49" s="11"/>
      <c r="G49" s="6"/>
      <c r="H49" s="6"/>
      <c r="I49" s="9"/>
    </row>
    <row r="50" spans="1:9" ht="15.75" customHeight="1">
      <c r="A50" s="9"/>
      <c r="B50" s="9"/>
      <c r="C50" s="6"/>
      <c r="D50" s="6"/>
      <c r="E50" s="6"/>
      <c r="F50" s="11"/>
      <c r="G50" s="6"/>
      <c r="H50" s="6"/>
      <c r="I50" s="9"/>
    </row>
    <row r="51" spans="1:9" ht="15.75" customHeight="1">
      <c r="A51" s="9"/>
      <c r="B51" s="9"/>
      <c r="C51" s="6"/>
      <c r="D51" s="6"/>
      <c r="E51" s="6"/>
      <c r="F51" s="11"/>
      <c r="G51" s="6"/>
      <c r="H51" s="6"/>
      <c r="I51" s="9"/>
    </row>
    <row r="52" spans="1:9" ht="15.75" customHeight="1">
      <c r="A52" s="9"/>
      <c r="B52" s="9"/>
      <c r="C52" s="6"/>
      <c r="D52" s="6"/>
      <c r="E52" s="6"/>
      <c r="F52" s="11"/>
      <c r="G52" s="6"/>
      <c r="H52" s="6"/>
      <c r="I52" s="9"/>
    </row>
    <row r="53" spans="1:9" ht="15.75" customHeight="1">
      <c r="A53" s="9"/>
      <c r="B53" s="9"/>
      <c r="C53" s="6"/>
      <c r="D53" s="6"/>
      <c r="E53" s="6"/>
      <c r="F53" s="11"/>
      <c r="G53" s="6"/>
      <c r="H53" s="6"/>
      <c r="I53" s="9"/>
    </row>
    <row r="54" spans="1:9" ht="15.75" customHeight="1">
      <c r="A54" s="9"/>
      <c r="B54" s="9"/>
      <c r="C54" s="6"/>
      <c r="D54" s="6"/>
      <c r="E54" s="6"/>
      <c r="F54" s="11"/>
      <c r="G54" s="6"/>
      <c r="H54" s="6"/>
      <c r="I54" s="9"/>
    </row>
    <row r="55" spans="1:9" ht="15.75" customHeight="1">
      <c r="A55" s="9"/>
      <c r="B55" s="9"/>
      <c r="C55" s="6"/>
      <c r="D55" s="6"/>
      <c r="E55" s="6"/>
      <c r="F55" s="11"/>
      <c r="G55" s="6"/>
      <c r="H55" s="6"/>
      <c r="I55" s="9"/>
    </row>
    <row r="56" spans="1:9" ht="15.75" customHeight="1">
      <c r="A56" s="9"/>
      <c r="B56" s="9"/>
      <c r="C56" s="6"/>
      <c r="D56" s="6"/>
      <c r="E56" s="6"/>
      <c r="F56" s="11"/>
      <c r="G56" s="6"/>
      <c r="H56" s="6"/>
      <c r="I56" s="9"/>
    </row>
    <row r="57" spans="1:9" ht="15.75" customHeight="1">
      <c r="A57" s="9"/>
      <c r="B57" s="9"/>
      <c r="C57" s="6"/>
      <c r="D57" s="6"/>
      <c r="E57" s="6"/>
      <c r="F57" s="11"/>
      <c r="G57" s="6"/>
      <c r="H57" s="6"/>
      <c r="I57" s="9"/>
    </row>
    <row r="58" spans="1:9" ht="15.75" customHeight="1">
      <c r="A58" s="9"/>
      <c r="B58" s="9"/>
      <c r="C58" s="6"/>
      <c r="D58" s="6"/>
      <c r="E58" s="6"/>
      <c r="F58" s="11"/>
      <c r="G58" s="6"/>
      <c r="H58" s="6"/>
      <c r="I58" s="9"/>
    </row>
    <row r="59" spans="1:9" ht="15.75" customHeight="1">
      <c r="A59" s="9"/>
      <c r="B59" s="9"/>
      <c r="C59" s="6"/>
      <c r="D59" s="6"/>
      <c r="E59" s="6"/>
      <c r="F59" s="11"/>
      <c r="G59" s="6"/>
      <c r="H59" s="6"/>
      <c r="I59" s="9"/>
    </row>
    <row r="60" spans="1:9" ht="15.75" customHeight="1">
      <c r="A60" s="9"/>
      <c r="B60" s="9"/>
      <c r="C60" s="6"/>
      <c r="D60" s="6"/>
      <c r="E60" s="6"/>
      <c r="F60" s="11"/>
      <c r="G60" s="6"/>
      <c r="H60" s="6"/>
      <c r="I60" s="9"/>
    </row>
    <row r="61" spans="1:9" ht="15.75" customHeight="1">
      <c r="A61" s="9"/>
      <c r="B61" s="9"/>
      <c r="C61" s="6"/>
      <c r="D61" s="6"/>
      <c r="E61" s="6"/>
      <c r="F61" s="11"/>
      <c r="G61" s="6"/>
      <c r="H61" s="6"/>
      <c r="I61" s="9"/>
    </row>
    <row r="62" spans="1:9" ht="15.75" customHeight="1">
      <c r="A62" s="9"/>
      <c r="B62" s="9"/>
      <c r="C62" s="6"/>
      <c r="D62" s="6"/>
      <c r="E62" s="6"/>
      <c r="F62" s="11"/>
      <c r="G62" s="6"/>
      <c r="H62" s="6"/>
      <c r="I62" s="9"/>
    </row>
    <row r="63" spans="1:9" ht="15.75" customHeight="1">
      <c r="A63" s="9"/>
      <c r="B63" s="9"/>
      <c r="C63" s="6"/>
      <c r="D63" s="6"/>
      <c r="E63" s="6"/>
      <c r="F63" s="11"/>
      <c r="G63" s="6"/>
      <c r="H63" s="6"/>
      <c r="I63" s="9"/>
    </row>
    <row r="64" spans="1:9" ht="15.75" customHeight="1">
      <c r="A64" s="9"/>
      <c r="B64" s="9"/>
      <c r="C64" s="6"/>
      <c r="D64" s="6"/>
      <c r="E64" s="6"/>
      <c r="F64" s="11"/>
      <c r="G64" s="6"/>
      <c r="H64" s="6"/>
      <c r="I64" s="9"/>
    </row>
    <row r="65" spans="1:9" ht="15.75" customHeight="1">
      <c r="A65" s="9"/>
      <c r="B65" s="9"/>
      <c r="C65" s="6"/>
      <c r="D65" s="6"/>
      <c r="E65" s="6"/>
      <c r="F65" s="11"/>
      <c r="G65" s="6"/>
      <c r="H65" s="6"/>
      <c r="I65" s="9"/>
    </row>
    <row r="66" spans="1:9" ht="15.75" customHeight="1">
      <c r="A66" s="9"/>
      <c r="B66" s="9"/>
      <c r="C66" s="6"/>
      <c r="D66" s="6"/>
      <c r="E66" s="6"/>
      <c r="F66" s="11"/>
      <c r="G66" s="6"/>
      <c r="H66" s="6"/>
      <c r="I66" s="9"/>
    </row>
    <row r="67" spans="1:9" ht="15.75" customHeight="1">
      <c r="A67" s="9"/>
      <c r="B67" s="9"/>
      <c r="C67" s="6"/>
      <c r="D67" s="6"/>
      <c r="E67" s="6"/>
      <c r="F67" s="11"/>
      <c r="G67" s="6"/>
      <c r="H67" s="6"/>
      <c r="I67" s="9"/>
    </row>
    <row r="68" spans="1:9" ht="15.75" customHeight="1">
      <c r="A68" s="9"/>
      <c r="B68" s="9"/>
      <c r="C68" s="6"/>
      <c r="D68" s="6"/>
      <c r="E68" s="6"/>
      <c r="F68" s="11"/>
      <c r="G68" s="6"/>
      <c r="H68" s="6"/>
      <c r="I68" s="9"/>
    </row>
    <row r="69" spans="1:9" ht="15.75" customHeight="1">
      <c r="A69" s="9"/>
      <c r="B69" s="9"/>
      <c r="C69" s="6"/>
      <c r="D69" s="6"/>
      <c r="E69" s="6"/>
      <c r="F69" s="11"/>
      <c r="G69" s="6"/>
      <c r="H69" s="6"/>
      <c r="I69" s="9"/>
    </row>
    <row r="70" spans="1:9" ht="15.75" customHeight="1">
      <c r="A70" s="9"/>
      <c r="B70" s="9"/>
      <c r="C70" s="6"/>
      <c r="D70" s="6"/>
      <c r="E70" s="6"/>
      <c r="F70" s="11"/>
      <c r="G70" s="6"/>
      <c r="H70" s="6"/>
      <c r="I70" s="9"/>
    </row>
    <row r="71" spans="1:9" ht="15.75" customHeight="1">
      <c r="A71" s="9"/>
      <c r="B71" s="9"/>
      <c r="C71" s="6"/>
      <c r="D71" s="6"/>
      <c r="E71" s="6"/>
      <c r="F71" s="11"/>
      <c r="G71" s="6"/>
      <c r="H71" s="6"/>
      <c r="I71" s="9"/>
    </row>
    <row r="72" spans="1:9" ht="15.75" customHeight="1">
      <c r="A72" s="9"/>
      <c r="B72" s="9"/>
      <c r="C72" s="6"/>
      <c r="D72" s="6"/>
      <c r="E72" s="6"/>
      <c r="F72" s="11"/>
      <c r="G72" s="6"/>
      <c r="H72" s="6"/>
      <c r="I72" s="9"/>
    </row>
    <row r="73" spans="1:9" ht="15.75" customHeight="1">
      <c r="A73" s="9"/>
      <c r="B73" s="9"/>
      <c r="C73" s="6"/>
      <c r="D73" s="6"/>
      <c r="E73" s="6"/>
      <c r="F73" s="10"/>
      <c r="G73" s="6"/>
      <c r="H73" s="6"/>
      <c r="I73" s="9"/>
    </row>
    <row r="74" spans="1:9" ht="15.75" customHeight="1">
      <c r="A74" s="9"/>
      <c r="B74" s="9"/>
      <c r="C74" s="6"/>
      <c r="D74" s="6"/>
      <c r="E74" s="6"/>
      <c r="F74" s="10"/>
      <c r="G74" s="6"/>
      <c r="H74" s="6"/>
      <c r="I74" s="9"/>
    </row>
    <row r="75" spans="1:9" ht="15.75" customHeight="1">
      <c r="A75" s="9"/>
      <c r="B75" s="9"/>
      <c r="C75" s="6"/>
      <c r="D75" s="6"/>
      <c r="E75" s="6"/>
      <c r="F75" s="10"/>
      <c r="G75" s="6"/>
      <c r="H75" s="6"/>
      <c r="I75" s="9"/>
    </row>
    <row r="76" spans="1:9" ht="15.75" customHeight="1">
      <c r="A76" s="9"/>
      <c r="B76" s="9"/>
      <c r="C76" s="6"/>
      <c r="D76" s="6"/>
      <c r="E76" s="6"/>
      <c r="F76" s="10"/>
      <c r="G76" s="6"/>
      <c r="H76" s="6"/>
      <c r="I76" s="9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sheetProtection/>
  <conditionalFormatting sqref="J2:J38">
    <cfRule type="cellIs" priority="28" dxfId="17" operator="lessThan" stopIfTrue="1">
      <formula>54</formula>
    </cfRule>
  </conditionalFormatting>
  <conditionalFormatting sqref="J2:J38">
    <cfRule type="cellIs" priority="18" dxfId="18" operator="equal" stopIfTrue="1">
      <formula>10</formula>
    </cfRule>
    <cfRule type="cellIs" priority="19" dxfId="18" operator="equal" stopIfTrue="1">
      <formula>9</formula>
    </cfRule>
    <cfRule type="cellIs" priority="20" dxfId="18" operator="equal" stopIfTrue="1">
      <formula>8</formula>
    </cfRule>
    <cfRule type="cellIs" priority="21" dxfId="18" operator="equal" stopIfTrue="1">
      <formula>7</formula>
    </cfRule>
    <cfRule type="cellIs" priority="22" dxfId="18" operator="equal" stopIfTrue="1">
      <formula>6</formula>
    </cfRule>
    <cfRule type="cellIs" priority="23" dxfId="17" operator="equal" stopIfTrue="1">
      <formula>"FAILED"</formula>
    </cfRule>
    <cfRule type="cellIs" priority="24" dxfId="18" operator="greaterThan" stopIfTrue="1">
      <formula>5</formula>
    </cfRule>
    <cfRule type="containsText" priority="25" dxfId="17" operator="containsText" stopIfTrue="1" text="FAILED">
      <formula>NOT(ISERROR(SEARCH("FAILED",J2)))</formula>
    </cfRule>
    <cfRule type="cellIs" priority="26" dxfId="17" operator="equal" stopIfTrue="1">
      <formula>"FAILED"</formula>
    </cfRule>
    <cfRule type="cellIs" priority="27" dxfId="17" operator="lessThan" stopIfTrue="1">
      <formula>54</formula>
    </cfRule>
  </conditionalFormatting>
  <conditionalFormatting sqref="J2:J38">
    <cfRule type="containsText" priority="1" dxfId="18" operator="containsText" stopIfTrue="1" text="10 (десет)">
      <formula>NOT(ISERROR(SEARCH("10 (десет)",J2)))</formula>
    </cfRule>
    <cfRule type="containsText" priority="2" dxfId="18" operator="containsText" stopIfTrue="1" text="9 (девет)">
      <formula>NOT(ISERROR(SEARCH("9 (девет)",J2)))</formula>
    </cfRule>
    <cfRule type="containsText" priority="3" dxfId="18" operator="containsText" stopIfTrue="1" text="8 (осам)">
      <formula>NOT(ISERROR(SEARCH("8 (осам)",J2)))</formula>
    </cfRule>
    <cfRule type="containsText" priority="4" dxfId="18" operator="containsText" stopIfTrue="1" text="7 (седам)">
      <formula>NOT(ISERROR(SEARCH("7 (седам)",J2)))</formula>
    </cfRule>
    <cfRule type="containsText" priority="5" dxfId="18" operator="containsText" stopIfTrue="1" text="6 (шест)">
      <formula>NOT(ISERROR(SEARCH("6 (шест)",J2)))</formula>
    </cfRule>
    <cfRule type="cellIs" priority="6" dxfId="17" operator="equal" stopIfTrue="1">
      <formula>"FAILED"</formula>
    </cfRule>
  </conditionalFormatting>
  <printOptions/>
  <pageMargins left="0.7" right="0.7" top="0.75" bottom="0.75" header="0.3" footer="0.3"/>
  <pageSetup horizontalDpi="300" verticalDpi="300" orientation="landscape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GR3" sqref="GR3"/>
    </sheetView>
  </sheetViews>
  <sheetFormatPr defaultColWidth="9.140625" defaultRowHeight="15"/>
  <sheetData>
    <row r="1" spans="1:256" ht="15">
      <c r="A1" t="e">
        <f>IF(Sheet1!1:1,"AAAAABt83QA=",0)</f>
        <v>#VALUE!</v>
      </c>
      <c r="B1" t="e">
        <f>AND(Sheet1!A1,"AAAAABt83QE=")</f>
        <v>#VALUE!</v>
      </c>
      <c r="C1" t="e">
        <f>AND(Sheet1!C1,"AAAAABt83QI=")</f>
        <v>#VALUE!</v>
      </c>
      <c r="D1" t="e">
        <f>AND(Sheet1!D1,"AAAAABt83QM=")</f>
        <v>#VALUE!</v>
      </c>
      <c r="E1" t="e">
        <f>AND(Sheet1!#REF!,"AAAAABt83QQ=")</f>
        <v>#REF!</v>
      </c>
      <c r="F1" t="e">
        <f>AND(Sheet1!#REF!,"AAAAABt83QU=")</f>
        <v>#REF!</v>
      </c>
      <c r="G1" t="e">
        <f>AND(Sheet1!#REF!,"AAAAABt83QY=")</f>
        <v>#REF!</v>
      </c>
      <c r="H1" t="e">
        <f>AND(Sheet1!E1,"AAAAABt83Qc=")</f>
        <v>#VALUE!</v>
      </c>
      <c r="I1" t="e">
        <f>AND(Sheet1!J1,"AAAAABt83Qg=")</f>
        <v>#VALUE!</v>
      </c>
      <c r="J1" t="e">
        <f>IF(Sheet1!#REF!,"AAAAABt83Qk=",0)</f>
        <v>#REF!</v>
      </c>
      <c r="K1" t="e">
        <f>AND(Sheet1!#REF!,"AAAAABt83Qo=")</f>
        <v>#REF!</v>
      </c>
      <c r="L1" t="e">
        <f>AND(Sheet1!#REF!,"AAAAABt83Qs=")</f>
        <v>#REF!</v>
      </c>
      <c r="M1" t="e">
        <f>AND(Sheet1!#REF!,"AAAAABt83Qw=")</f>
        <v>#REF!</v>
      </c>
      <c r="N1" t="e">
        <f>AND(Sheet1!#REF!,"AAAAABt83Q0=")</f>
        <v>#REF!</v>
      </c>
      <c r="O1" t="e">
        <f>AND(Sheet1!#REF!,"AAAAABt83Q4=")</f>
        <v>#REF!</v>
      </c>
      <c r="P1" t="e">
        <f>AND(Sheet1!#REF!,"AAAAABt83Q8=")</f>
        <v>#REF!</v>
      </c>
      <c r="Q1" t="e">
        <f>AND(Sheet1!#REF!,"AAAAABt83RA=")</f>
        <v>#REF!</v>
      </c>
      <c r="R1" t="e">
        <f>AND(Sheet1!#REF!,"AAAAABt83RE=")</f>
        <v>#REF!</v>
      </c>
      <c r="S1" t="e">
        <f>IF(Sheet1!#REF!,"AAAAABt83RI=",0)</f>
        <v>#REF!</v>
      </c>
      <c r="T1" t="e">
        <f>AND(Sheet1!#REF!,"AAAAABt83RM=")</f>
        <v>#REF!</v>
      </c>
      <c r="U1" t="e">
        <f>AND(Sheet1!#REF!,"AAAAABt83RQ=")</f>
        <v>#REF!</v>
      </c>
      <c r="V1" t="e">
        <f>AND(Sheet1!#REF!,"AAAAABt83RU=")</f>
        <v>#REF!</v>
      </c>
      <c r="W1" t="e">
        <f>AND(Sheet1!#REF!,"AAAAABt83RY=")</f>
        <v>#REF!</v>
      </c>
      <c r="X1" t="e">
        <f>AND(Sheet1!#REF!,"AAAAABt83Rc=")</f>
        <v>#REF!</v>
      </c>
      <c r="Y1" t="e">
        <f>AND(Sheet1!#REF!,"AAAAABt83Rg=")</f>
        <v>#REF!</v>
      </c>
      <c r="Z1" t="e">
        <f>AND(Sheet1!#REF!,"AAAAABt83Rk=")</f>
        <v>#REF!</v>
      </c>
      <c r="AA1" t="e">
        <f>AND(Sheet1!#REF!,"AAAAABt83Ro=")</f>
        <v>#REF!</v>
      </c>
      <c r="AB1" t="e">
        <f>IF(Sheet1!#REF!,"AAAAABt83Rs=",0)</f>
        <v>#REF!</v>
      </c>
      <c r="AC1" t="e">
        <f>AND(Sheet1!#REF!,"AAAAABt83Rw=")</f>
        <v>#REF!</v>
      </c>
      <c r="AD1" t="e">
        <f>AND(Sheet1!#REF!,"AAAAABt83R0=")</f>
        <v>#REF!</v>
      </c>
      <c r="AE1" t="e">
        <f>AND(Sheet1!#REF!,"AAAAABt83R4=")</f>
        <v>#REF!</v>
      </c>
      <c r="AF1" t="e">
        <f>AND(Sheet1!#REF!,"AAAAABt83R8=")</f>
        <v>#REF!</v>
      </c>
      <c r="AG1" t="e">
        <f>AND(Sheet1!#REF!,"AAAAABt83SA=")</f>
        <v>#REF!</v>
      </c>
      <c r="AH1" t="e">
        <f>AND(Sheet1!#REF!,"AAAAABt83SE=")</f>
        <v>#REF!</v>
      </c>
      <c r="AI1" t="e">
        <f>AND(Sheet1!#REF!,"AAAAABt83SI=")</f>
        <v>#REF!</v>
      </c>
      <c r="AJ1" t="e">
        <f>AND(Sheet1!#REF!,"AAAAABt83SM=")</f>
        <v>#REF!</v>
      </c>
      <c r="AK1" t="e">
        <f>IF(Sheet1!#REF!,"AAAAABt83SQ=",0)</f>
        <v>#REF!</v>
      </c>
      <c r="AL1" t="e">
        <f>AND(Sheet1!#REF!,"AAAAABt83SU=")</f>
        <v>#REF!</v>
      </c>
      <c r="AM1" t="e">
        <f>AND(Sheet1!#REF!,"AAAAABt83SY=")</f>
        <v>#REF!</v>
      </c>
      <c r="AN1" t="e">
        <f>AND(Sheet1!#REF!,"AAAAABt83Sc=")</f>
        <v>#REF!</v>
      </c>
      <c r="AO1" t="e">
        <f>AND(Sheet1!#REF!,"AAAAABt83Sg=")</f>
        <v>#REF!</v>
      </c>
      <c r="AP1" t="e">
        <f>AND(Sheet1!#REF!,"AAAAABt83Sk=")</f>
        <v>#REF!</v>
      </c>
      <c r="AQ1" t="e">
        <f>AND(Sheet1!#REF!,"AAAAABt83So=")</f>
        <v>#REF!</v>
      </c>
      <c r="AR1" t="e">
        <f>AND(Sheet1!#REF!,"AAAAABt83Ss=")</f>
        <v>#REF!</v>
      </c>
      <c r="AS1" t="e">
        <f>AND(Sheet1!#REF!,"AAAAABt83Sw=")</f>
        <v>#REF!</v>
      </c>
      <c r="AT1" t="e">
        <f>IF(Sheet1!#REF!,"AAAAABt83S0=",0)</f>
        <v>#REF!</v>
      </c>
      <c r="AU1" t="e">
        <f>AND(Sheet1!#REF!,"AAAAABt83S4=")</f>
        <v>#REF!</v>
      </c>
      <c r="AV1" t="e">
        <f>AND(Sheet1!#REF!,"AAAAABt83S8=")</f>
        <v>#REF!</v>
      </c>
      <c r="AW1" t="e">
        <f>AND(Sheet1!#REF!,"AAAAABt83TA=")</f>
        <v>#REF!</v>
      </c>
      <c r="AX1" t="e">
        <f>AND(Sheet1!#REF!,"AAAAABt83TE=")</f>
        <v>#REF!</v>
      </c>
      <c r="AY1" t="e">
        <f>AND(Sheet1!#REF!,"AAAAABt83TI=")</f>
        <v>#REF!</v>
      </c>
      <c r="AZ1" t="e">
        <f>AND(Sheet1!#REF!,"AAAAABt83TM=")</f>
        <v>#REF!</v>
      </c>
      <c r="BA1" t="e">
        <f>AND(Sheet1!#REF!,"AAAAABt83TQ=")</f>
        <v>#REF!</v>
      </c>
      <c r="BB1" t="e">
        <f>AND(Sheet1!#REF!,"AAAAABt83TU=")</f>
        <v>#REF!</v>
      </c>
      <c r="BC1" t="e">
        <f>IF(Sheet1!#REF!,"AAAAABt83TY=",0)</f>
        <v>#REF!</v>
      </c>
      <c r="BD1" t="e">
        <f>AND(Sheet1!#REF!,"AAAAABt83Tc=")</f>
        <v>#REF!</v>
      </c>
      <c r="BE1" t="e">
        <f>AND(Sheet1!#REF!,"AAAAABt83Tg=")</f>
        <v>#REF!</v>
      </c>
      <c r="BF1" t="e">
        <f>AND(Sheet1!#REF!,"AAAAABt83Tk=")</f>
        <v>#REF!</v>
      </c>
      <c r="BG1" t="e">
        <f>AND(Sheet1!#REF!,"AAAAABt83To=")</f>
        <v>#REF!</v>
      </c>
      <c r="BH1" t="e">
        <f>AND(Sheet1!#REF!,"AAAAABt83Ts=")</f>
        <v>#REF!</v>
      </c>
      <c r="BI1" t="e">
        <f>AND(Sheet1!#REF!,"AAAAABt83Tw=")</f>
        <v>#REF!</v>
      </c>
      <c r="BJ1" t="e">
        <f>AND(Sheet1!#REF!,"AAAAABt83T0=")</f>
        <v>#REF!</v>
      </c>
      <c r="BK1" t="e">
        <f>AND(Sheet1!#REF!,"AAAAABt83T4=")</f>
        <v>#REF!</v>
      </c>
      <c r="BL1" t="e">
        <f>IF(Sheet1!#REF!,"AAAAABt83T8=",0)</f>
        <v>#REF!</v>
      </c>
      <c r="BM1" t="e">
        <f>AND(Sheet1!#REF!,"AAAAABt83UA=")</f>
        <v>#REF!</v>
      </c>
      <c r="BN1" t="e">
        <f>AND(Sheet1!#REF!,"AAAAABt83UE=")</f>
        <v>#REF!</v>
      </c>
      <c r="BO1" t="e">
        <f>AND(Sheet1!#REF!,"AAAAABt83UI=")</f>
        <v>#REF!</v>
      </c>
      <c r="BP1" t="e">
        <f>AND(Sheet1!#REF!,"AAAAABt83UM=")</f>
        <v>#REF!</v>
      </c>
      <c r="BQ1" t="e">
        <f>AND(Sheet1!#REF!,"AAAAABt83UQ=")</f>
        <v>#REF!</v>
      </c>
      <c r="BR1" t="e">
        <f>AND(Sheet1!#REF!,"AAAAABt83UU=")</f>
        <v>#REF!</v>
      </c>
      <c r="BS1" t="e">
        <f>AND(Sheet1!#REF!,"AAAAABt83UY=")</f>
        <v>#REF!</v>
      </c>
      <c r="BT1" t="e">
        <f>AND(Sheet1!#REF!,"AAAAABt83Uc=")</f>
        <v>#REF!</v>
      </c>
      <c r="BU1" t="e">
        <f>IF(Sheet1!#REF!,"AAAAABt83Ug=",0)</f>
        <v>#REF!</v>
      </c>
      <c r="BV1" t="e">
        <f>AND(Sheet1!#REF!,"AAAAABt83Uk=")</f>
        <v>#REF!</v>
      </c>
      <c r="BW1" t="e">
        <f>AND(Sheet1!#REF!,"AAAAABt83Uo=")</f>
        <v>#REF!</v>
      </c>
      <c r="BX1" t="e">
        <f>AND(Sheet1!#REF!,"AAAAABt83Us=")</f>
        <v>#REF!</v>
      </c>
      <c r="BY1" t="e">
        <f>AND(Sheet1!#REF!,"AAAAABt83Uw=")</f>
        <v>#REF!</v>
      </c>
      <c r="BZ1" t="e">
        <f>AND(Sheet1!#REF!,"AAAAABt83U0=")</f>
        <v>#REF!</v>
      </c>
      <c r="CA1" t="e">
        <f>AND(Sheet1!#REF!,"AAAAABt83U4=")</f>
        <v>#REF!</v>
      </c>
      <c r="CB1" t="e">
        <f>AND(Sheet1!#REF!,"AAAAABt83U8=")</f>
        <v>#REF!</v>
      </c>
      <c r="CC1" t="e">
        <f>AND(Sheet1!#REF!,"AAAAABt83VA=")</f>
        <v>#REF!</v>
      </c>
      <c r="CD1" t="e">
        <f>IF(Sheet1!#REF!,"AAAAABt83VE=",0)</f>
        <v>#REF!</v>
      </c>
      <c r="CE1" t="e">
        <f>AND(Sheet1!#REF!,"AAAAABt83VI=")</f>
        <v>#REF!</v>
      </c>
      <c r="CF1" t="e">
        <f>AND(Sheet1!#REF!,"AAAAABt83VM=")</f>
        <v>#REF!</v>
      </c>
      <c r="CG1" t="e">
        <f>AND(Sheet1!#REF!,"AAAAABt83VQ=")</f>
        <v>#REF!</v>
      </c>
      <c r="CH1" t="e">
        <f>AND(Sheet1!#REF!,"AAAAABt83VU=")</f>
        <v>#REF!</v>
      </c>
      <c r="CI1" t="e">
        <f>AND(Sheet1!#REF!,"AAAAABt83VY=")</f>
        <v>#REF!</v>
      </c>
      <c r="CJ1" t="e">
        <f>AND(Sheet1!#REF!,"AAAAABt83Vc=")</f>
        <v>#REF!</v>
      </c>
      <c r="CK1" t="e">
        <f>AND(Sheet1!#REF!,"AAAAABt83Vg=")</f>
        <v>#REF!</v>
      </c>
      <c r="CL1" t="e">
        <f>AND(Sheet1!#REF!,"AAAAABt83Vk=")</f>
        <v>#REF!</v>
      </c>
      <c r="CM1" t="e">
        <f>IF(Sheet1!#REF!,"AAAAABt83Vo=",0)</f>
        <v>#REF!</v>
      </c>
      <c r="CN1" t="e">
        <f>AND(Sheet1!#REF!,"AAAAABt83Vs=")</f>
        <v>#REF!</v>
      </c>
      <c r="CO1" t="e">
        <f>AND(Sheet1!#REF!,"AAAAABt83Vw=")</f>
        <v>#REF!</v>
      </c>
      <c r="CP1" t="e">
        <f>AND(Sheet1!#REF!,"AAAAABt83V0=")</f>
        <v>#REF!</v>
      </c>
      <c r="CQ1" t="e">
        <f>AND(Sheet1!#REF!,"AAAAABt83V4=")</f>
        <v>#REF!</v>
      </c>
      <c r="CR1" t="e">
        <f>AND(Sheet1!#REF!,"AAAAABt83V8=")</f>
        <v>#REF!</v>
      </c>
      <c r="CS1" t="e">
        <f>AND(Sheet1!#REF!,"AAAAABt83WA=")</f>
        <v>#REF!</v>
      </c>
      <c r="CT1" t="e">
        <f>AND(Sheet1!#REF!,"AAAAABt83WE=")</f>
        <v>#REF!</v>
      </c>
      <c r="CU1" t="e">
        <f>AND(Sheet1!#REF!,"AAAAABt83WI=")</f>
        <v>#REF!</v>
      </c>
      <c r="CV1" t="e">
        <f>IF(Sheet1!#REF!,"AAAAABt83WM=",0)</f>
        <v>#REF!</v>
      </c>
      <c r="CW1" t="e">
        <f>AND(Sheet1!#REF!,"AAAAABt83WQ=")</f>
        <v>#REF!</v>
      </c>
      <c r="CX1" t="e">
        <f>AND(Sheet1!#REF!,"AAAAABt83WU=")</f>
        <v>#REF!</v>
      </c>
      <c r="CY1" t="e">
        <f>AND(Sheet1!#REF!,"AAAAABt83WY=")</f>
        <v>#REF!</v>
      </c>
      <c r="CZ1" t="e">
        <f>AND(Sheet1!#REF!,"AAAAABt83Wc=")</f>
        <v>#REF!</v>
      </c>
      <c r="DA1" t="e">
        <f>AND(Sheet1!#REF!,"AAAAABt83Wg=")</f>
        <v>#REF!</v>
      </c>
      <c r="DB1" t="e">
        <f>AND(Sheet1!#REF!,"AAAAABt83Wk=")</f>
        <v>#REF!</v>
      </c>
      <c r="DC1" t="e">
        <f>AND(Sheet1!#REF!,"AAAAABt83Wo=")</f>
        <v>#REF!</v>
      </c>
      <c r="DD1" t="e">
        <f>AND(Sheet1!#REF!,"AAAAABt83Ws=")</f>
        <v>#REF!</v>
      </c>
      <c r="DE1" t="e">
        <f>IF(Sheet1!#REF!,"AAAAABt83Ww=",0)</f>
        <v>#REF!</v>
      </c>
      <c r="DF1" t="e">
        <f>AND(Sheet1!#REF!,"AAAAABt83W0=")</f>
        <v>#REF!</v>
      </c>
      <c r="DG1" t="e">
        <f>AND(Sheet1!#REF!,"AAAAABt83W4=")</f>
        <v>#REF!</v>
      </c>
      <c r="DH1" t="e">
        <f>AND(Sheet1!#REF!,"AAAAABt83W8=")</f>
        <v>#REF!</v>
      </c>
      <c r="DI1" t="e">
        <f>AND(Sheet1!#REF!,"AAAAABt83XA=")</f>
        <v>#REF!</v>
      </c>
      <c r="DJ1" t="e">
        <f>AND(Sheet1!#REF!,"AAAAABt83XE=")</f>
        <v>#REF!</v>
      </c>
      <c r="DK1" t="e">
        <f>AND(Sheet1!#REF!,"AAAAABt83XI=")</f>
        <v>#REF!</v>
      </c>
      <c r="DL1" t="e">
        <f>AND(Sheet1!#REF!,"AAAAABt83XM=")</f>
        <v>#REF!</v>
      </c>
      <c r="DM1" t="e">
        <f>AND(Sheet1!#REF!,"AAAAABt83XQ=")</f>
        <v>#REF!</v>
      </c>
      <c r="DN1" t="e">
        <f>IF(Sheet1!#REF!,"AAAAABt83XU=",0)</f>
        <v>#REF!</v>
      </c>
      <c r="DO1" t="e">
        <f>AND(Sheet1!#REF!,"AAAAABt83XY=")</f>
        <v>#REF!</v>
      </c>
      <c r="DP1" t="e">
        <f>AND(Sheet1!#REF!,"AAAAABt83Xc=")</f>
        <v>#REF!</v>
      </c>
      <c r="DQ1" t="e">
        <f>AND(Sheet1!#REF!,"AAAAABt83Xg=")</f>
        <v>#REF!</v>
      </c>
      <c r="DR1" t="e">
        <f>AND(Sheet1!#REF!,"AAAAABt83Xk=")</f>
        <v>#REF!</v>
      </c>
      <c r="DS1" t="e">
        <f>AND(Sheet1!#REF!,"AAAAABt83Xo=")</f>
        <v>#REF!</v>
      </c>
      <c r="DT1" t="e">
        <f>AND(Sheet1!#REF!,"AAAAABt83Xs=")</f>
        <v>#REF!</v>
      </c>
      <c r="DU1" t="e">
        <f>AND(Sheet1!#REF!,"AAAAABt83Xw=")</f>
        <v>#REF!</v>
      </c>
      <c r="DV1" t="e">
        <f>AND(Sheet1!#REF!,"AAAAABt83X0=")</f>
        <v>#REF!</v>
      </c>
      <c r="DW1" t="e">
        <f>IF(Sheet1!#REF!,"AAAAABt83X4=",0)</f>
        <v>#REF!</v>
      </c>
      <c r="DX1" t="e">
        <f>AND(Sheet1!#REF!,"AAAAABt83X8=")</f>
        <v>#REF!</v>
      </c>
      <c r="DY1" t="e">
        <f>AND(Sheet1!#REF!,"AAAAABt83YA=")</f>
        <v>#REF!</v>
      </c>
      <c r="DZ1" t="e">
        <f>AND(Sheet1!#REF!,"AAAAABt83YE=")</f>
        <v>#REF!</v>
      </c>
      <c r="EA1" t="e">
        <f>AND(Sheet1!#REF!,"AAAAABt83YI=")</f>
        <v>#REF!</v>
      </c>
      <c r="EB1" t="e">
        <f>AND(Sheet1!#REF!,"AAAAABt83YM=")</f>
        <v>#REF!</v>
      </c>
      <c r="EC1" t="e">
        <f>AND(Sheet1!#REF!,"AAAAABt83YQ=")</f>
        <v>#REF!</v>
      </c>
      <c r="ED1" t="e">
        <f>AND(Sheet1!#REF!,"AAAAABt83YU=")</f>
        <v>#REF!</v>
      </c>
      <c r="EE1" t="e">
        <f>AND(Sheet1!#REF!,"AAAAABt83YY=")</f>
        <v>#REF!</v>
      </c>
      <c r="EF1" t="e">
        <f>IF(Sheet1!#REF!,"AAAAABt83Yc=",0)</f>
        <v>#REF!</v>
      </c>
      <c r="EG1" t="e">
        <f>AND(Sheet1!#REF!,"AAAAABt83Yg=")</f>
        <v>#REF!</v>
      </c>
      <c r="EH1" t="e">
        <f>AND(Sheet1!#REF!,"AAAAABt83Yk=")</f>
        <v>#REF!</v>
      </c>
      <c r="EI1" t="e">
        <f>AND(Sheet1!#REF!,"AAAAABt83Yo=")</f>
        <v>#REF!</v>
      </c>
      <c r="EJ1" t="e">
        <f>AND(Sheet1!#REF!,"AAAAABt83Ys=")</f>
        <v>#REF!</v>
      </c>
      <c r="EK1" t="e">
        <f>AND(Sheet1!#REF!,"AAAAABt83Yw=")</f>
        <v>#REF!</v>
      </c>
      <c r="EL1" t="e">
        <f>AND(Sheet1!#REF!,"AAAAABt83Y0=")</f>
        <v>#REF!</v>
      </c>
      <c r="EM1" t="e">
        <f>AND(Sheet1!#REF!,"AAAAABt83Y4=")</f>
        <v>#REF!</v>
      </c>
      <c r="EN1" t="e">
        <f>AND(Sheet1!#REF!,"AAAAABt83Y8=")</f>
        <v>#REF!</v>
      </c>
      <c r="EO1" t="e">
        <f>IF(Sheet1!#REF!,"AAAAABt83ZA=",0)</f>
        <v>#REF!</v>
      </c>
      <c r="EP1" t="e">
        <f>AND(Sheet1!#REF!,"AAAAABt83ZE=")</f>
        <v>#REF!</v>
      </c>
      <c r="EQ1" t="e">
        <f>AND(Sheet1!#REF!,"AAAAABt83ZI=")</f>
        <v>#REF!</v>
      </c>
      <c r="ER1" t="e">
        <f>AND(Sheet1!#REF!,"AAAAABt83ZM=")</f>
        <v>#REF!</v>
      </c>
      <c r="ES1" t="e">
        <f>AND(Sheet1!#REF!,"AAAAABt83ZQ=")</f>
        <v>#REF!</v>
      </c>
      <c r="ET1" t="e">
        <f>AND(Sheet1!#REF!,"AAAAABt83ZU=")</f>
        <v>#REF!</v>
      </c>
      <c r="EU1" t="e">
        <f>AND(Sheet1!#REF!,"AAAAABt83ZY=")</f>
        <v>#REF!</v>
      </c>
      <c r="EV1" t="e">
        <f>AND(Sheet1!#REF!,"AAAAABt83Zc=")</f>
        <v>#REF!</v>
      </c>
      <c r="EW1" t="e">
        <f>AND(Sheet1!#REF!,"AAAAABt83Zg=")</f>
        <v>#REF!</v>
      </c>
      <c r="EX1" t="e">
        <f>IF(Sheet1!#REF!,"AAAAABt83Zk=",0)</f>
        <v>#REF!</v>
      </c>
      <c r="EY1" t="e">
        <f>AND(Sheet1!#REF!,"AAAAABt83Zo=")</f>
        <v>#REF!</v>
      </c>
      <c r="EZ1" t="e">
        <f>AND(Sheet1!#REF!,"AAAAABt83Zs=")</f>
        <v>#REF!</v>
      </c>
      <c r="FA1" t="e">
        <f>AND(Sheet1!#REF!,"AAAAABt83Zw=")</f>
        <v>#REF!</v>
      </c>
      <c r="FB1" t="e">
        <f>AND(Sheet1!#REF!,"AAAAABt83Z0=")</f>
        <v>#REF!</v>
      </c>
      <c r="FC1" t="e">
        <f>AND(Sheet1!#REF!,"AAAAABt83Z4=")</f>
        <v>#REF!</v>
      </c>
      <c r="FD1" t="e">
        <f>AND(Sheet1!#REF!,"AAAAABt83Z8=")</f>
        <v>#REF!</v>
      </c>
      <c r="FE1" t="e">
        <f>AND(Sheet1!#REF!,"AAAAABt83aA=")</f>
        <v>#REF!</v>
      </c>
      <c r="FF1" t="e">
        <f>AND(Sheet1!#REF!,"AAAAABt83aE=")</f>
        <v>#REF!</v>
      </c>
      <c r="FG1" t="e">
        <f>IF(Sheet1!#REF!,"AAAAABt83aI=",0)</f>
        <v>#REF!</v>
      </c>
      <c r="FH1" t="e">
        <f>AND(Sheet1!#REF!,"AAAAABt83aM=")</f>
        <v>#REF!</v>
      </c>
      <c r="FI1" t="e">
        <f>AND(Sheet1!#REF!,"AAAAABt83aQ=")</f>
        <v>#REF!</v>
      </c>
      <c r="FJ1" t="e">
        <f>AND(Sheet1!#REF!,"AAAAABt83aU=")</f>
        <v>#REF!</v>
      </c>
      <c r="FK1" t="e">
        <f>AND(Sheet1!#REF!,"AAAAABt83aY=")</f>
        <v>#REF!</v>
      </c>
      <c r="FL1" t="e">
        <f>AND(Sheet1!#REF!,"AAAAABt83ac=")</f>
        <v>#REF!</v>
      </c>
      <c r="FM1" t="e">
        <f>AND(Sheet1!#REF!,"AAAAABt83ag=")</f>
        <v>#REF!</v>
      </c>
      <c r="FN1" t="e">
        <f>AND(Sheet1!#REF!,"AAAAABt83ak=")</f>
        <v>#REF!</v>
      </c>
      <c r="FO1" t="e">
        <f>AND(Sheet1!#REF!,"AAAAABt83ao=")</f>
        <v>#REF!</v>
      </c>
      <c r="FP1" t="e">
        <f>IF(Sheet1!#REF!,"AAAAABt83as=",0)</f>
        <v>#REF!</v>
      </c>
      <c r="FQ1" t="e">
        <f>AND(Sheet1!#REF!,"AAAAABt83aw=")</f>
        <v>#REF!</v>
      </c>
      <c r="FR1" t="e">
        <f>AND(Sheet1!#REF!,"AAAAABt83a0=")</f>
        <v>#REF!</v>
      </c>
      <c r="FS1" t="e">
        <f>AND(Sheet1!#REF!,"AAAAABt83a4=")</f>
        <v>#REF!</v>
      </c>
      <c r="FT1" t="e">
        <f>AND(Sheet1!#REF!,"AAAAABt83a8=")</f>
        <v>#REF!</v>
      </c>
      <c r="FU1" t="e">
        <f>AND(Sheet1!#REF!,"AAAAABt83bA=")</f>
        <v>#REF!</v>
      </c>
      <c r="FV1" t="e">
        <f>AND(Sheet1!#REF!,"AAAAABt83bE=")</f>
        <v>#REF!</v>
      </c>
      <c r="FW1" t="e">
        <f>AND(Sheet1!#REF!,"AAAAABt83bI=")</f>
        <v>#REF!</v>
      </c>
      <c r="FX1" t="e">
        <f>AND(Sheet1!#REF!,"AAAAABt83bM=")</f>
        <v>#REF!</v>
      </c>
      <c r="FY1" t="e">
        <f>IF(Sheet1!#REF!,"AAAAABt83bQ=",0)</f>
        <v>#REF!</v>
      </c>
      <c r="FZ1" t="e">
        <f>AND(Sheet1!#REF!,"AAAAABt83bU=")</f>
        <v>#REF!</v>
      </c>
      <c r="GA1" t="e">
        <f>AND(Sheet1!#REF!,"AAAAABt83bY=")</f>
        <v>#REF!</v>
      </c>
      <c r="GB1" t="e">
        <f>AND(Sheet1!#REF!,"AAAAABt83bc=")</f>
        <v>#REF!</v>
      </c>
      <c r="GC1" t="e">
        <f>AND(Sheet1!#REF!,"AAAAABt83bg=")</f>
        <v>#REF!</v>
      </c>
      <c r="GD1" t="e">
        <f>AND(Sheet1!#REF!,"AAAAABt83bk=")</f>
        <v>#REF!</v>
      </c>
      <c r="GE1" t="e">
        <f>AND(Sheet1!#REF!,"AAAAABt83bo=")</f>
        <v>#REF!</v>
      </c>
      <c r="GF1" t="e">
        <f>AND(Sheet1!#REF!,"AAAAABt83bs=")</f>
        <v>#REF!</v>
      </c>
      <c r="GG1" t="e">
        <f>AND(Sheet1!#REF!,"AAAAABt83bw=")</f>
        <v>#REF!</v>
      </c>
      <c r="GH1" t="e">
        <f>IF(Sheet1!#REF!,"AAAAABt83b0=",0)</f>
        <v>#REF!</v>
      </c>
      <c r="GI1" t="e">
        <f>AND(Sheet1!#REF!,"AAAAABt83b4=")</f>
        <v>#REF!</v>
      </c>
      <c r="GJ1" t="e">
        <f>AND(Sheet1!#REF!,"AAAAABt83b8=")</f>
        <v>#REF!</v>
      </c>
      <c r="GK1" t="e">
        <f>AND(Sheet1!#REF!,"AAAAABt83cA=")</f>
        <v>#REF!</v>
      </c>
      <c r="GL1" t="e">
        <f>AND(Sheet1!#REF!,"AAAAABt83cE=")</f>
        <v>#REF!</v>
      </c>
      <c r="GM1" t="e">
        <f>AND(Sheet1!#REF!,"AAAAABt83cI=")</f>
        <v>#REF!</v>
      </c>
      <c r="GN1" t="e">
        <f>AND(Sheet1!#REF!,"AAAAABt83cM=")</f>
        <v>#REF!</v>
      </c>
      <c r="GO1" t="e">
        <f>AND(Sheet1!#REF!,"AAAAABt83cQ=")</f>
        <v>#REF!</v>
      </c>
      <c r="GP1" t="e">
        <f>AND(Sheet1!#REF!,"AAAAABt83cU=")</f>
        <v>#REF!</v>
      </c>
      <c r="GQ1" t="e">
        <f>IF(Sheet1!#REF!,"AAAAABt83cY=",0)</f>
        <v>#REF!</v>
      </c>
      <c r="GR1" t="e">
        <f>AND(Sheet1!#REF!,"AAAAABt83cc=")</f>
        <v>#REF!</v>
      </c>
      <c r="GS1" t="e">
        <f>AND(Sheet1!#REF!,"AAAAABt83cg=")</f>
        <v>#REF!</v>
      </c>
      <c r="GT1" t="e">
        <f>AND(Sheet1!#REF!,"AAAAABt83ck=")</f>
        <v>#REF!</v>
      </c>
      <c r="GU1" t="e">
        <f>AND(Sheet1!#REF!,"AAAAABt83co=")</f>
        <v>#REF!</v>
      </c>
      <c r="GV1" t="e">
        <f>AND(Sheet1!#REF!,"AAAAABt83cs=")</f>
        <v>#REF!</v>
      </c>
      <c r="GW1" t="e">
        <f>AND(Sheet1!#REF!,"AAAAABt83cw=")</f>
        <v>#REF!</v>
      </c>
      <c r="GX1" t="e">
        <f>AND(Sheet1!#REF!,"AAAAABt83c0=")</f>
        <v>#REF!</v>
      </c>
      <c r="GY1" t="e">
        <f>AND(Sheet1!#REF!,"AAAAABt83c4=")</f>
        <v>#REF!</v>
      </c>
      <c r="GZ1">
        <f>IF(Sheet1!8:8,"AAAAABt83c8=",0)</f>
        <v>0</v>
      </c>
      <c r="HA1" t="e">
        <f>AND(Sheet1!#REF!,"AAAAABt83dA=")</f>
        <v>#REF!</v>
      </c>
      <c r="HB1" t="e">
        <f>AND(Sheet1!#REF!,"AAAAABt83dE=")</f>
        <v>#REF!</v>
      </c>
      <c r="HC1" t="e">
        <f>AND(Sheet1!#REF!,"AAAAABt83dI=")</f>
        <v>#REF!</v>
      </c>
      <c r="HD1" t="e">
        <f>AND(Sheet1!#REF!,"AAAAABt83dM=")</f>
        <v>#REF!</v>
      </c>
      <c r="HE1" t="e">
        <f>AND(Sheet1!#REF!,"AAAAABt83dQ=")</f>
        <v>#REF!</v>
      </c>
      <c r="HF1" t="e">
        <f>AND(Sheet1!#REF!,"AAAAABt83dU=")</f>
        <v>#REF!</v>
      </c>
      <c r="HG1" t="e">
        <f>AND(Sheet1!#REF!,"AAAAABt83dY=")</f>
        <v>#REF!</v>
      </c>
      <c r="HH1" t="e">
        <f>AND(Sheet1!#REF!,"AAAAABt83dc=")</f>
        <v>#REF!</v>
      </c>
      <c r="HI1">
        <f>IF(Sheet1!9:9,"AAAAABt83dg=",0)</f>
        <v>0</v>
      </c>
      <c r="HJ1" t="e">
        <f>AND(Sheet1!#REF!,"AAAAABt83dk=")</f>
        <v>#REF!</v>
      </c>
      <c r="HK1" t="e">
        <f>AND(Sheet1!#REF!,"AAAAABt83do=")</f>
        <v>#REF!</v>
      </c>
      <c r="HL1" t="e">
        <f>AND(Sheet1!#REF!,"AAAAABt83ds=")</f>
        <v>#REF!</v>
      </c>
      <c r="HM1" t="e">
        <f>AND(Sheet1!#REF!,"AAAAABt83dw=")</f>
        <v>#REF!</v>
      </c>
      <c r="HN1" t="e">
        <f>AND(Sheet1!#REF!,"AAAAABt83d0=")</f>
        <v>#REF!</v>
      </c>
      <c r="HO1" t="e">
        <f>AND(Sheet1!#REF!,"AAAAABt83d4=")</f>
        <v>#REF!</v>
      </c>
      <c r="HP1" t="e">
        <f>AND(Sheet1!#REF!,"AAAAABt83d8=")</f>
        <v>#REF!</v>
      </c>
      <c r="HQ1" t="e">
        <f>AND(Sheet1!#REF!,"AAAAABt83eA=")</f>
        <v>#REF!</v>
      </c>
      <c r="HR1">
        <f>IF(Sheet1!10:10,"AAAAABt83eE=",0)</f>
        <v>0</v>
      </c>
      <c r="HS1" t="e">
        <f>AND(Sheet1!#REF!,"AAAAABt83eI=")</f>
        <v>#REF!</v>
      </c>
      <c r="HT1" t="e">
        <f>AND(Sheet1!#REF!,"AAAAABt83eM=")</f>
        <v>#REF!</v>
      </c>
      <c r="HU1" t="e">
        <f>AND(Sheet1!#REF!,"AAAAABt83eQ=")</f>
        <v>#REF!</v>
      </c>
      <c r="HV1" t="e">
        <f>AND(Sheet1!#REF!,"AAAAABt83eU=")</f>
        <v>#REF!</v>
      </c>
      <c r="HW1" t="e">
        <f>AND(Sheet1!#REF!,"AAAAABt83eY=")</f>
        <v>#REF!</v>
      </c>
      <c r="HX1" t="e">
        <f>AND(Sheet1!#REF!,"AAAAABt83ec=")</f>
        <v>#REF!</v>
      </c>
      <c r="HY1" t="e">
        <f>AND(Sheet1!#REF!,"AAAAABt83eg=")</f>
        <v>#REF!</v>
      </c>
      <c r="HZ1" t="e">
        <f>AND(Sheet1!#REF!,"AAAAABt83ek=")</f>
        <v>#REF!</v>
      </c>
      <c r="IA1">
        <f>IF(Sheet1!12:12,"AAAAABt83eo=",0)</f>
        <v>0</v>
      </c>
      <c r="IB1" t="e">
        <f>AND(Sheet1!#REF!,"AAAAABt83es=")</f>
        <v>#REF!</v>
      </c>
      <c r="IC1" t="e">
        <f>AND(Sheet1!#REF!,"AAAAABt83ew=")</f>
        <v>#REF!</v>
      </c>
      <c r="ID1" t="e">
        <f>AND(Sheet1!#REF!,"AAAAABt83e0=")</f>
        <v>#REF!</v>
      </c>
      <c r="IE1" t="e">
        <f>AND(Sheet1!#REF!,"AAAAABt83e4=")</f>
        <v>#REF!</v>
      </c>
      <c r="IF1" t="e">
        <f>AND(Sheet1!#REF!,"AAAAABt83e8=")</f>
        <v>#REF!</v>
      </c>
      <c r="IG1" t="e">
        <f>AND(Sheet1!#REF!,"AAAAABt83fA=")</f>
        <v>#REF!</v>
      </c>
      <c r="IH1" t="e">
        <f>AND(Sheet1!#REF!,"AAAAABt83fE=")</f>
        <v>#REF!</v>
      </c>
      <c r="II1" t="e">
        <f>AND(Sheet1!#REF!,"AAAAABt83fI=")</f>
        <v>#REF!</v>
      </c>
      <c r="IJ1">
        <f>IF(Sheet1!13:13,"AAAAABt83fM=",0)</f>
        <v>0</v>
      </c>
      <c r="IK1" t="e">
        <f>AND(Sheet1!#REF!,"AAAAABt83fQ=")</f>
        <v>#REF!</v>
      </c>
      <c r="IL1" t="e">
        <f>AND(Sheet1!#REF!,"AAAAABt83fU=")</f>
        <v>#REF!</v>
      </c>
      <c r="IM1" t="e">
        <f>AND(Sheet1!#REF!,"AAAAABt83fY=")</f>
        <v>#REF!</v>
      </c>
      <c r="IN1" t="e">
        <f>AND(Sheet1!#REF!,"AAAAABt83fc=")</f>
        <v>#REF!</v>
      </c>
      <c r="IO1" t="e">
        <f>AND(Sheet1!#REF!,"AAAAABt83fg=")</f>
        <v>#REF!</v>
      </c>
      <c r="IP1" t="e">
        <f>AND(Sheet1!#REF!,"AAAAABt83fk=")</f>
        <v>#REF!</v>
      </c>
      <c r="IQ1" t="e">
        <f>AND(Sheet1!#REF!,"AAAAABt83fo=")</f>
        <v>#REF!</v>
      </c>
      <c r="IR1" t="e">
        <f>AND(Sheet1!#REF!,"AAAAABt83fs=")</f>
        <v>#REF!</v>
      </c>
      <c r="IS1" t="e">
        <f>IF(Sheet1!#REF!,"AAAAABt83fw=",0)</f>
        <v>#REF!</v>
      </c>
      <c r="IT1" t="e">
        <f>AND(Sheet1!#REF!,"AAAAABt83f0=")</f>
        <v>#REF!</v>
      </c>
      <c r="IU1" t="e">
        <f>AND(Sheet1!#REF!,"AAAAABt83f4=")</f>
        <v>#REF!</v>
      </c>
      <c r="IV1" t="e">
        <f>AND(Sheet1!#REF!,"AAAAABt83f8=")</f>
        <v>#REF!</v>
      </c>
    </row>
    <row r="2" spans="1:256" ht="15">
      <c r="A2" t="e">
        <f>AND(Sheet1!#REF!,"AAAAAG3h/wA=")</f>
        <v>#REF!</v>
      </c>
      <c r="B2" t="e">
        <f>AND(Sheet1!#REF!,"AAAAAG3h/wE=")</f>
        <v>#REF!</v>
      </c>
      <c r="C2" t="e">
        <f>AND(Sheet1!#REF!,"AAAAAG3h/wI=")</f>
        <v>#REF!</v>
      </c>
      <c r="D2" t="e">
        <f>AND(Sheet1!#REF!,"AAAAAG3h/wM=")</f>
        <v>#REF!</v>
      </c>
      <c r="E2" t="e">
        <f>AND(Sheet1!#REF!,"AAAAAG3h/wQ=")</f>
        <v>#REF!</v>
      </c>
      <c r="F2">
        <f>IF(Sheet1!14:14,"AAAAAG3h/wU=",0)</f>
        <v>0</v>
      </c>
      <c r="G2" t="e">
        <f>AND(Sheet1!#REF!,"AAAAAG3h/wY=")</f>
        <v>#REF!</v>
      </c>
      <c r="H2" t="e">
        <f>AND(Sheet1!#REF!,"AAAAAG3h/wc=")</f>
        <v>#REF!</v>
      </c>
      <c r="I2" t="e">
        <f>AND(Sheet1!#REF!,"AAAAAG3h/wg=")</f>
        <v>#REF!</v>
      </c>
      <c r="J2" t="e">
        <f>AND(Sheet1!#REF!,"AAAAAG3h/wk=")</f>
        <v>#REF!</v>
      </c>
      <c r="K2" t="e">
        <f>AND(Sheet1!#REF!,"AAAAAG3h/wo=")</f>
        <v>#REF!</v>
      </c>
      <c r="L2" t="e">
        <f>AND(Sheet1!#REF!,"AAAAAG3h/ws=")</f>
        <v>#REF!</v>
      </c>
      <c r="M2" t="e">
        <f>AND(Sheet1!#REF!,"AAAAAG3h/ww=")</f>
        <v>#REF!</v>
      </c>
      <c r="N2" t="e">
        <f>AND(Sheet1!#REF!,"AAAAAG3h/w0=")</f>
        <v>#REF!</v>
      </c>
      <c r="O2">
        <f>IF(Sheet1!15:15,"AAAAAG3h/w4=",0)</f>
        <v>0</v>
      </c>
      <c r="P2" t="e">
        <f>AND(Sheet1!#REF!,"AAAAAG3h/w8=")</f>
        <v>#REF!</v>
      </c>
      <c r="Q2" t="e">
        <f>AND(Sheet1!#REF!,"AAAAAG3h/xA=")</f>
        <v>#REF!</v>
      </c>
      <c r="R2" t="e">
        <f>AND(Sheet1!#REF!,"AAAAAG3h/xE=")</f>
        <v>#REF!</v>
      </c>
      <c r="S2" t="e">
        <f>AND(Sheet1!#REF!,"AAAAAG3h/xI=")</f>
        <v>#REF!</v>
      </c>
      <c r="T2" t="e">
        <f>AND(Sheet1!#REF!,"AAAAAG3h/xM=")</f>
        <v>#REF!</v>
      </c>
      <c r="U2" t="e">
        <f>AND(Sheet1!#REF!,"AAAAAG3h/xQ=")</f>
        <v>#REF!</v>
      </c>
      <c r="V2" t="e">
        <f>AND(Sheet1!#REF!,"AAAAAG3h/xU=")</f>
        <v>#REF!</v>
      </c>
      <c r="W2" t="e">
        <f>AND(Sheet1!#REF!,"AAAAAG3h/xY=")</f>
        <v>#REF!</v>
      </c>
      <c r="X2" t="e">
        <f>IF(Sheet1!#REF!,"AAAAAG3h/xc=",0)</f>
        <v>#REF!</v>
      </c>
      <c r="Y2" t="e">
        <f>AND(Sheet1!#REF!,"AAAAAG3h/xg=")</f>
        <v>#REF!</v>
      </c>
      <c r="Z2" t="e">
        <f>AND(Sheet1!#REF!,"AAAAAG3h/xk=")</f>
        <v>#REF!</v>
      </c>
      <c r="AA2" t="e">
        <f>AND(Sheet1!#REF!,"AAAAAG3h/xo=")</f>
        <v>#REF!</v>
      </c>
      <c r="AB2" t="e">
        <f>AND(Sheet1!#REF!,"AAAAAG3h/xs=")</f>
        <v>#REF!</v>
      </c>
      <c r="AC2" t="e">
        <f>AND(Sheet1!#REF!,"AAAAAG3h/xw=")</f>
        <v>#REF!</v>
      </c>
      <c r="AD2" t="e">
        <f>AND(Sheet1!#REF!,"AAAAAG3h/x0=")</f>
        <v>#REF!</v>
      </c>
      <c r="AE2" t="e">
        <f>AND(Sheet1!#REF!,"AAAAAG3h/x4=")</f>
        <v>#REF!</v>
      </c>
      <c r="AF2" t="e">
        <f>AND(Sheet1!#REF!,"AAAAAG3h/x8=")</f>
        <v>#REF!</v>
      </c>
      <c r="AG2">
        <f>IF(Sheet1!16:16,"AAAAAG3h/yA=",0)</f>
        <v>0</v>
      </c>
      <c r="AH2" t="e">
        <f>AND(Sheet1!#REF!,"AAAAAG3h/yE=")</f>
        <v>#REF!</v>
      </c>
      <c r="AI2" t="e">
        <f>AND(Sheet1!#REF!,"AAAAAG3h/yI=")</f>
        <v>#REF!</v>
      </c>
      <c r="AJ2" t="e">
        <f>AND(Sheet1!#REF!,"AAAAAG3h/yM=")</f>
        <v>#REF!</v>
      </c>
      <c r="AK2" t="e">
        <f>AND(Sheet1!#REF!,"AAAAAG3h/yQ=")</f>
        <v>#REF!</v>
      </c>
      <c r="AL2" t="e">
        <f>AND(Sheet1!#REF!,"AAAAAG3h/yU=")</f>
        <v>#REF!</v>
      </c>
      <c r="AM2" t="e">
        <f>AND(Sheet1!#REF!,"AAAAAG3h/yY=")</f>
        <v>#REF!</v>
      </c>
      <c r="AN2" t="e">
        <f>AND(Sheet1!#REF!,"AAAAAG3h/yc=")</f>
        <v>#REF!</v>
      </c>
      <c r="AO2" t="e">
        <f>AND(Sheet1!#REF!,"AAAAAG3h/yg=")</f>
        <v>#REF!</v>
      </c>
      <c r="AP2" t="e">
        <f>IF(Sheet1!#REF!,"AAAAAG3h/yk=",0)</f>
        <v>#REF!</v>
      </c>
      <c r="AQ2" t="e">
        <f>AND(Sheet1!#REF!,"AAAAAG3h/yo=")</f>
        <v>#REF!</v>
      </c>
      <c r="AR2" t="e">
        <f>AND(Sheet1!#REF!,"AAAAAG3h/ys=")</f>
        <v>#REF!</v>
      </c>
      <c r="AS2" t="e">
        <f>AND(Sheet1!#REF!,"AAAAAG3h/yw=")</f>
        <v>#REF!</v>
      </c>
      <c r="AT2" t="e">
        <f>AND(Sheet1!#REF!,"AAAAAG3h/y0=")</f>
        <v>#REF!</v>
      </c>
      <c r="AU2" t="e">
        <f>AND(Sheet1!#REF!,"AAAAAG3h/y4=")</f>
        <v>#REF!</v>
      </c>
      <c r="AV2" t="e">
        <f>AND(Sheet1!#REF!,"AAAAAG3h/y8=")</f>
        <v>#REF!</v>
      </c>
      <c r="AW2" t="e">
        <f>AND(Sheet1!#REF!,"AAAAAG3h/zA=")</f>
        <v>#REF!</v>
      </c>
      <c r="AX2" t="e">
        <f>AND(Sheet1!#REF!,"AAAAAG3h/zE=")</f>
        <v>#REF!</v>
      </c>
      <c r="AY2">
        <f>IF(Sheet1!18:18,"AAAAAG3h/zI=",0)</f>
        <v>0</v>
      </c>
      <c r="AZ2" t="e">
        <f>AND(Sheet1!#REF!,"AAAAAG3h/zM=")</f>
        <v>#REF!</v>
      </c>
      <c r="BA2" t="e">
        <f>AND(Sheet1!#REF!,"AAAAAG3h/zQ=")</f>
        <v>#REF!</v>
      </c>
      <c r="BB2" t="e">
        <f>AND(Sheet1!#REF!,"AAAAAG3h/zU=")</f>
        <v>#REF!</v>
      </c>
      <c r="BC2" t="e">
        <f>AND(Sheet1!#REF!,"AAAAAG3h/zY=")</f>
        <v>#REF!</v>
      </c>
      <c r="BD2" t="e">
        <f>AND(Sheet1!#REF!,"AAAAAG3h/zc=")</f>
        <v>#REF!</v>
      </c>
      <c r="BE2" t="e">
        <f>AND(Sheet1!#REF!,"AAAAAG3h/zg=")</f>
        <v>#REF!</v>
      </c>
      <c r="BF2" t="e">
        <f>AND(Sheet1!#REF!,"AAAAAG3h/zk=")</f>
        <v>#REF!</v>
      </c>
      <c r="BG2" t="e">
        <f>AND(Sheet1!#REF!,"AAAAAG3h/zo=")</f>
        <v>#REF!</v>
      </c>
      <c r="BH2">
        <f>IF(Sheet1!20:20,"AAAAAG3h/zs=",0)</f>
        <v>0</v>
      </c>
      <c r="BI2" t="e">
        <f>AND(Sheet1!#REF!,"AAAAAG3h/zw=")</f>
        <v>#REF!</v>
      </c>
      <c r="BJ2" t="e">
        <f>AND(Sheet1!#REF!,"AAAAAG3h/z0=")</f>
        <v>#REF!</v>
      </c>
      <c r="BK2" t="e">
        <f>AND(Sheet1!#REF!,"AAAAAG3h/z4=")</f>
        <v>#REF!</v>
      </c>
      <c r="BL2" t="e">
        <f>AND(Sheet1!#REF!,"AAAAAG3h/z8=")</f>
        <v>#REF!</v>
      </c>
      <c r="BM2" t="e">
        <f>AND(Sheet1!#REF!,"AAAAAG3h/0A=")</f>
        <v>#REF!</v>
      </c>
      <c r="BN2" t="e">
        <f>AND(Sheet1!#REF!,"AAAAAG3h/0E=")</f>
        <v>#REF!</v>
      </c>
      <c r="BO2" t="e">
        <f>AND(Sheet1!#REF!,"AAAAAG3h/0I=")</f>
        <v>#REF!</v>
      </c>
      <c r="BP2" t="e">
        <f>AND(Sheet1!#REF!,"AAAAAG3h/0M=")</f>
        <v>#REF!</v>
      </c>
      <c r="BQ2" t="e">
        <f>IF(Sheet1!#REF!,"AAAAAG3h/0Q=",0)</f>
        <v>#REF!</v>
      </c>
      <c r="BR2" t="e">
        <f>AND(Sheet1!#REF!,"AAAAAG3h/0U=")</f>
        <v>#REF!</v>
      </c>
      <c r="BS2" t="e">
        <f>AND(Sheet1!#REF!,"AAAAAG3h/0Y=")</f>
        <v>#REF!</v>
      </c>
      <c r="BT2" t="e">
        <f>AND(Sheet1!#REF!,"AAAAAG3h/0c=")</f>
        <v>#REF!</v>
      </c>
      <c r="BU2" t="e">
        <f>AND(Sheet1!#REF!,"AAAAAG3h/0g=")</f>
        <v>#REF!</v>
      </c>
      <c r="BV2" t="e">
        <f>AND(Sheet1!#REF!,"AAAAAG3h/0k=")</f>
        <v>#REF!</v>
      </c>
      <c r="BW2" t="e">
        <f>AND(Sheet1!#REF!,"AAAAAG3h/0o=")</f>
        <v>#REF!</v>
      </c>
      <c r="BX2" t="e">
        <f>AND(Sheet1!#REF!,"AAAAAG3h/0s=")</f>
        <v>#REF!</v>
      </c>
      <c r="BY2" t="e">
        <f>AND(Sheet1!#REF!,"AAAAAG3h/0w=")</f>
        <v>#REF!</v>
      </c>
      <c r="BZ2">
        <f>IF(Sheet1!22:22,"AAAAAG3h/00=",0)</f>
        <v>0</v>
      </c>
      <c r="CA2" t="e">
        <f>AND(Sheet1!#REF!,"AAAAAG3h/04=")</f>
        <v>#REF!</v>
      </c>
      <c r="CB2" t="e">
        <f>AND(Sheet1!#REF!,"AAAAAG3h/08=")</f>
        <v>#REF!</v>
      </c>
      <c r="CC2" t="e">
        <f>AND(Sheet1!#REF!,"AAAAAG3h/1A=")</f>
        <v>#REF!</v>
      </c>
      <c r="CD2" t="e">
        <f>AND(Sheet1!#REF!,"AAAAAG3h/1E=")</f>
        <v>#REF!</v>
      </c>
      <c r="CE2" t="e">
        <f>AND(Sheet1!#REF!,"AAAAAG3h/1I=")</f>
        <v>#REF!</v>
      </c>
      <c r="CF2" t="e">
        <f>AND(Sheet1!#REF!,"AAAAAG3h/1M=")</f>
        <v>#REF!</v>
      </c>
      <c r="CG2" t="e">
        <f>AND(Sheet1!#REF!,"AAAAAG3h/1Q=")</f>
        <v>#REF!</v>
      </c>
      <c r="CH2" t="e">
        <f>AND(Sheet1!#REF!,"AAAAAG3h/1U=")</f>
        <v>#REF!</v>
      </c>
      <c r="CI2">
        <f>IF(Sheet1!24:24,"AAAAAG3h/1Y=",0)</f>
        <v>0</v>
      </c>
      <c r="CJ2" t="e">
        <f>AND(Sheet1!#REF!,"AAAAAG3h/1c=")</f>
        <v>#REF!</v>
      </c>
      <c r="CK2" t="e">
        <f>AND(Sheet1!#REF!,"AAAAAG3h/1g=")</f>
        <v>#REF!</v>
      </c>
      <c r="CL2" t="e">
        <f>AND(Sheet1!#REF!,"AAAAAG3h/1k=")</f>
        <v>#REF!</v>
      </c>
      <c r="CM2" t="e">
        <f>AND(Sheet1!#REF!,"AAAAAG3h/1o=")</f>
        <v>#REF!</v>
      </c>
      <c r="CN2" t="e">
        <f>AND(Sheet1!#REF!,"AAAAAG3h/1s=")</f>
        <v>#REF!</v>
      </c>
      <c r="CO2" t="e">
        <f>AND(Sheet1!#REF!,"AAAAAG3h/1w=")</f>
        <v>#REF!</v>
      </c>
      <c r="CP2" t="e">
        <f>AND(Sheet1!#REF!,"AAAAAG3h/10=")</f>
        <v>#REF!</v>
      </c>
      <c r="CQ2" t="e">
        <f>AND(Sheet1!#REF!,"AAAAAG3h/14=")</f>
        <v>#REF!</v>
      </c>
      <c r="CR2">
        <f>IF(Sheet1!26:26,"AAAAAG3h/18=",0)</f>
        <v>0</v>
      </c>
      <c r="CS2" t="e">
        <f>AND(Sheet1!#REF!,"AAAAAG3h/2A=")</f>
        <v>#REF!</v>
      </c>
      <c r="CT2" t="e">
        <f>AND(Sheet1!#REF!,"AAAAAG3h/2E=")</f>
        <v>#REF!</v>
      </c>
      <c r="CU2" t="e">
        <f>AND(Sheet1!#REF!,"AAAAAG3h/2I=")</f>
        <v>#REF!</v>
      </c>
      <c r="CV2" t="e">
        <f>AND(Sheet1!#REF!,"AAAAAG3h/2M=")</f>
        <v>#REF!</v>
      </c>
      <c r="CW2" t="e">
        <f>AND(Sheet1!#REF!,"AAAAAG3h/2Q=")</f>
        <v>#REF!</v>
      </c>
      <c r="CX2" t="e">
        <f>AND(Sheet1!#REF!,"AAAAAG3h/2U=")</f>
        <v>#REF!</v>
      </c>
      <c r="CY2" t="e">
        <f>AND(Sheet1!#REF!,"AAAAAG3h/2Y=")</f>
        <v>#REF!</v>
      </c>
      <c r="CZ2" t="e">
        <f>AND(Sheet1!#REF!,"AAAAAG3h/2c=")</f>
        <v>#REF!</v>
      </c>
      <c r="DA2" t="e">
        <f>IF(Sheet1!#REF!,"AAAAAG3h/2g=",0)</f>
        <v>#REF!</v>
      </c>
      <c r="DB2" t="e">
        <f>AND(Sheet1!#REF!,"AAAAAG3h/2k=")</f>
        <v>#REF!</v>
      </c>
      <c r="DC2" t="e">
        <f>AND(Sheet1!#REF!,"AAAAAG3h/2o=")</f>
        <v>#REF!</v>
      </c>
      <c r="DD2" t="e">
        <f>AND(Sheet1!#REF!,"AAAAAG3h/2s=")</f>
        <v>#REF!</v>
      </c>
      <c r="DE2" t="e">
        <f>AND(Sheet1!#REF!,"AAAAAG3h/2w=")</f>
        <v>#REF!</v>
      </c>
      <c r="DF2" t="e">
        <f>AND(Sheet1!#REF!,"AAAAAG3h/20=")</f>
        <v>#REF!</v>
      </c>
      <c r="DG2" t="e">
        <f>AND(Sheet1!#REF!,"AAAAAG3h/24=")</f>
        <v>#REF!</v>
      </c>
      <c r="DH2" t="e">
        <f>AND(Sheet1!#REF!,"AAAAAG3h/28=")</f>
        <v>#REF!</v>
      </c>
      <c r="DI2" t="e">
        <f>AND(Sheet1!#REF!,"AAAAAG3h/3A=")</f>
        <v>#REF!</v>
      </c>
      <c r="DJ2">
        <f>IF(Sheet1!27:27,"AAAAAG3h/3E=",0)</f>
        <v>0</v>
      </c>
      <c r="DK2" t="e">
        <f>AND(Sheet1!#REF!,"AAAAAG3h/3I=")</f>
        <v>#REF!</v>
      </c>
      <c r="DL2" t="e">
        <f>AND(Sheet1!#REF!,"AAAAAG3h/3M=")</f>
        <v>#REF!</v>
      </c>
      <c r="DM2" t="e">
        <f>AND(Sheet1!#REF!,"AAAAAG3h/3Q=")</f>
        <v>#REF!</v>
      </c>
      <c r="DN2" t="e">
        <f>AND(Sheet1!#REF!,"AAAAAG3h/3U=")</f>
        <v>#REF!</v>
      </c>
      <c r="DO2" t="e">
        <f>AND(Sheet1!#REF!,"AAAAAG3h/3Y=")</f>
        <v>#REF!</v>
      </c>
      <c r="DP2" t="e">
        <f>AND(Sheet1!#REF!,"AAAAAG3h/3c=")</f>
        <v>#REF!</v>
      </c>
      <c r="DQ2" t="e">
        <f>AND(Sheet1!#REF!,"AAAAAG3h/3g=")</f>
        <v>#REF!</v>
      </c>
      <c r="DR2" t="e">
        <f>AND(Sheet1!#REF!,"AAAAAG3h/3k=")</f>
        <v>#REF!</v>
      </c>
      <c r="DS2">
        <f>IF(Sheet1!28:28,"AAAAAG3h/3o=",0)</f>
        <v>0</v>
      </c>
      <c r="DT2" t="e">
        <f>AND(Sheet1!#REF!,"AAAAAG3h/3s=")</f>
        <v>#REF!</v>
      </c>
      <c r="DU2" t="e">
        <f>AND(Sheet1!#REF!,"AAAAAG3h/3w=")</f>
        <v>#REF!</v>
      </c>
      <c r="DV2" t="e">
        <f>AND(Sheet1!#REF!,"AAAAAG3h/30=")</f>
        <v>#REF!</v>
      </c>
      <c r="DW2" t="e">
        <f>AND(Sheet1!#REF!,"AAAAAG3h/34=")</f>
        <v>#REF!</v>
      </c>
      <c r="DX2" t="e">
        <f>AND(Sheet1!#REF!,"AAAAAG3h/38=")</f>
        <v>#REF!</v>
      </c>
      <c r="DY2" t="e">
        <f>AND(Sheet1!#REF!,"AAAAAG3h/4A=")</f>
        <v>#REF!</v>
      </c>
      <c r="DZ2" t="e">
        <f>AND(Sheet1!#REF!,"AAAAAG3h/4E=")</f>
        <v>#REF!</v>
      </c>
      <c r="EA2" t="e">
        <f>AND(Sheet1!#REF!,"AAAAAG3h/4I=")</f>
        <v>#REF!</v>
      </c>
      <c r="EB2">
        <f>IF(Sheet1!29:29,"AAAAAG3h/4M=",0)</f>
        <v>0</v>
      </c>
      <c r="EC2" t="e">
        <f>AND(Sheet1!#REF!,"AAAAAG3h/4Q=")</f>
        <v>#REF!</v>
      </c>
      <c r="ED2" t="e">
        <f>AND(Sheet1!#REF!,"AAAAAG3h/4U=")</f>
        <v>#REF!</v>
      </c>
      <c r="EE2" t="e">
        <f>AND(Sheet1!#REF!,"AAAAAG3h/4Y=")</f>
        <v>#REF!</v>
      </c>
      <c r="EF2" t="e">
        <f>AND(Sheet1!#REF!,"AAAAAG3h/4c=")</f>
        <v>#REF!</v>
      </c>
      <c r="EG2" t="e">
        <f>AND(Sheet1!#REF!,"AAAAAG3h/4g=")</f>
        <v>#REF!</v>
      </c>
      <c r="EH2" t="e">
        <f>AND(Sheet1!#REF!,"AAAAAG3h/4k=")</f>
        <v>#REF!</v>
      </c>
      <c r="EI2" t="e">
        <f>AND(Sheet1!#REF!,"AAAAAG3h/4o=")</f>
        <v>#REF!</v>
      </c>
      <c r="EJ2" t="e">
        <f>AND(Sheet1!#REF!,"AAAAAG3h/4s=")</f>
        <v>#REF!</v>
      </c>
      <c r="EK2">
        <f>IF(Sheet1!30:30,"AAAAAG3h/4w=",0)</f>
        <v>0</v>
      </c>
      <c r="EL2" t="e">
        <f>AND(Sheet1!#REF!,"AAAAAG3h/40=")</f>
        <v>#REF!</v>
      </c>
      <c r="EM2" t="e">
        <f>AND(Sheet1!#REF!,"AAAAAG3h/44=")</f>
        <v>#REF!</v>
      </c>
      <c r="EN2" t="e">
        <f>AND(Sheet1!#REF!,"AAAAAG3h/48=")</f>
        <v>#REF!</v>
      </c>
      <c r="EO2" t="e">
        <f>AND(Sheet1!#REF!,"AAAAAG3h/5A=")</f>
        <v>#REF!</v>
      </c>
      <c r="EP2" t="e">
        <f>AND(Sheet1!#REF!,"AAAAAG3h/5E=")</f>
        <v>#REF!</v>
      </c>
      <c r="EQ2" t="e">
        <f>AND(Sheet1!#REF!,"AAAAAG3h/5I=")</f>
        <v>#REF!</v>
      </c>
      <c r="ER2" t="e">
        <f>AND(Sheet1!#REF!,"AAAAAG3h/5M=")</f>
        <v>#REF!</v>
      </c>
      <c r="ES2" t="e">
        <f>AND(Sheet1!#REF!,"AAAAAG3h/5Q=")</f>
        <v>#REF!</v>
      </c>
      <c r="ET2">
        <f>IF(Sheet1!31:31,"AAAAAG3h/5U=",0)</f>
        <v>0</v>
      </c>
      <c r="EU2" t="e">
        <f>AND(Sheet1!#REF!,"AAAAAG3h/5Y=")</f>
        <v>#REF!</v>
      </c>
      <c r="EV2" t="e">
        <f>AND(Sheet1!#REF!,"AAAAAG3h/5c=")</f>
        <v>#REF!</v>
      </c>
      <c r="EW2" t="e">
        <f>AND(Sheet1!#REF!,"AAAAAG3h/5g=")</f>
        <v>#REF!</v>
      </c>
      <c r="EX2" t="e">
        <f>AND(Sheet1!#REF!,"AAAAAG3h/5k=")</f>
        <v>#REF!</v>
      </c>
      <c r="EY2" t="e">
        <f>AND(Sheet1!#REF!,"AAAAAG3h/5o=")</f>
        <v>#REF!</v>
      </c>
      <c r="EZ2" t="e">
        <f>AND(Sheet1!#REF!,"AAAAAG3h/5s=")</f>
        <v>#REF!</v>
      </c>
      <c r="FA2" t="e">
        <f>AND(Sheet1!#REF!,"AAAAAG3h/5w=")</f>
        <v>#REF!</v>
      </c>
      <c r="FB2" t="e">
        <f>AND(Sheet1!#REF!,"AAAAAG3h/50=")</f>
        <v>#REF!</v>
      </c>
      <c r="FC2">
        <f>IF(Sheet1!32:32,"AAAAAG3h/54=",0)</f>
        <v>0</v>
      </c>
      <c r="FD2" t="e">
        <f>AND(Sheet1!#REF!,"AAAAAG3h/58=")</f>
        <v>#REF!</v>
      </c>
      <c r="FE2" t="e">
        <f>AND(Sheet1!#REF!,"AAAAAG3h/6A=")</f>
        <v>#REF!</v>
      </c>
      <c r="FF2" t="e">
        <f>AND(Sheet1!#REF!,"AAAAAG3h/6E=")</f>
        <v>#REF!</v>
      </c>
      <c r="FG2" t="e">
        <f>AND(Sheet1!#REF!,"AAAAAG3h/6I=")</f>
        <v>#REF!</v>
      </c>
      <c r="FH2" t="e">
        <f>AND(Sheet1!#REF!,"AAAAAG3h/6M=")</f>
        <v>#REF!</v>
      </c>
      <c r="FI2" t="e">
        <f>AND(Sheet1!#REF!,"AAAAAG3h/6Q=")</f>
        <v>#REF!</v>
      </c>
      <c r="FJ2" t="e">
        <f>AND(Sheet1!#REF!,"AAAAAG3h/6U=")</f>
        <v>#REF!</v>
      </c>
      <c r="FK2" t="e">
        <f>AND(Sheet1!#REF!,"AAAAAG3h/6Y=")</f>
        <v>#REF!</v>
      </c>
      <c r="FL2">
        <f>IF(Sheet1!33:33,"AAAAAG3h/6c=",0)</f>
        <v>0</v>
      </c>
      <c r="FM2" t="e">
        <f>AND(Sheet1!#REF!,"AAAAAG3h/6g=")</f>
        <v>#REF!</v>
      </c>
      <c r="FN2" t="e">
        <f>AND(Sheet1!#REF!,"AAAAAG3h/6k=")</f>
        <v>#REF!</v>
      </c>
      <c r="FO2" t="e">
        <f>AND(Sheet1!#REF!,"AAAAAG3h/6o=")</f>
        <v>#REF!</v>
      </c>
      <c r="FP2" t="e">
        <f>AND(Sheet1!#REF!,"AAAAAG3h/6s=")</f>
        <v>#REF!</v>
      </c>
      <c r="FQ2" t="e">
        <f>AND(Sheet1!#REF!,"AAAAAG3h/6w=")</f>
        <v>#REF!</v>
      </c>
      <c r="FR2" t="e">
        <f>AND(Sheet1!#REF!,"AAAAAG3h/60=")</f>
        <v>#REF!</v>
      </c>
      <c r="FS2" t="e">
        <f>AND(Sheet1!#REF!,"AAAAAG3h/64=")</f>
        <v>#REF!</v>
      </c>
      <c r="FT2" t="e">
        <f>AND(Sheet1!#REF!,"AAAAAG3h/68=")</f>
        <v>#REF!</v>
      </c>
      <c r="FU2">
        <f>IF(Sheet1!34:34,"AAAAAG3h/7A=",0)</f>
        <v>0</v>
      </c>
      <c r="FV2" t="e">
        <f>AND(Sheet1!#REF!,"AAAAAG3h/7E=")</f>
        <v>#REF!</v>
      </c>
      <c r="FW2" t="e">
        <f>AND(Sheet1!#REF!,"AAAAAG3h/7I=")</f>
        <v>#REF!</v>
      </c>
      <c r="FX2" t="e">
        <f>AND(Sheet1!#REF!,"AAAAAG3h/7M=")</f>
        <v>#REF!</v>
      </c>
      <c r="FY2" t="e">
        <f>AND(Sheet1!#REF!,"AAAAAG3h/7Q=")</f>
        <v>#REF!</v>
      </c>
      <c r="FZ2" t="e">
        <f>AND(Sheet1!#REF!,"AAAAAG3h/7U=")</f>
        <v>#REF!</v>
      </c>
      <c r="GA2" t="e">
        <f>AND(Sheet1!#REF!,"AAAAAG3h/7Y=")</f>
        <v>#REF!</v>
      </c>
      <c r="GB2" t="e">
        <f>AND(Sheet1!#REF!,"AAAAAG3h/7c=")</f>
        <v>#REF!</v>
      </c>
      <c r="GC2" t="e">
        <f>AND(Sheet1!#REF!,"AAAAAG3h/7g=")</f>
        <v>#REF!</v>
      </c>
      <c r="GD2">
        <f>IF(Sheet1!35:35,"AAAAAG3h/7k=",0)</f>
        <v>0</v>
      </c>
      <c r="GE2" t="e">
        <f>AND(Sheet1!#REF!,"AAAAAG3h/7o=")</f>
        <v>#REF!</v>
      </c>
      <c r="GF2" t="e">
        <f>AND(Sheet1!#REF!,"AAAAAG3h/7s=")</f>
        <v>#REF!</v>
      </c>
      <c r="GG2" t="e">
        <f>AND(Sheet1!#REF!,"AAAAAG3h/7w=")</f>
        <v>#REF!</v>
      </c>
      <c r="GH2" t="e">
        <f>AND(Sheet1!#REF!,"AAAAAG3h/70=")</f>
        <v>#REF!</v>
      </c>
      <c r="GI2" t="e">
        <f>AND(Sheet1!#REF!,"AAAAAG3h/74=")</f>
        <v>#REF!</v>
      </c>
      <c r="GJ2" t="e">
        <f>AND(Sheet1!#REF!,"AAAAAG3h/78=")</f>
        <v>#REF!</v>
      </c>
      <c r="GK2" t="e">
        <f>AND(Sheet1!#REF!,"AAAAAG3h/8A=")</f>
        <v>#REF!</v>
      </c>
      <c r="GL2" t="e">
        <f>AND(Sheet1!#REF!,"AAAAAG3h/8E=")</f>
        <v>#REF!</v>
      </c>
      <c r="GM2" t="e">
        <f>IF(Sheet1!#REF!,"AAAAAG3h/8I=",0)</f>
        <v>#REF!</v>
      </c>
      <c r="GN2" t="e">
        <f>AND(Sheet1!#REF!,"AAAAAG3h/8M=")</f>
        <v>#REF!</v>
      </c>
      <c r="GO2" t="e">
        <f>AND(Sheet1!#REF!,"AAAAAG3h/8Q=")</f>
        <v>#REF!</v>
      </c>
      <c r="GP2" t="e">
        <f>AND(Sheet1!#REF!,"AAAAAG3h/8U=")</f>
        <v>#REF!</v>
      </c>
      <c r="GQ2" t="e">
        <f>AND(Sheet1!#REF!,"AAAAAG3h/8Y=")</f>
        <v>#REF!</v>
      </c>
      <c r="GR2" t="e">
        <f>AND(Sheet1!#REF!,"AAAAAG3h/8c=")</f>
        <v>#REF!</v>
      </c>
      <c r="GS2" t="e">
        <f>AND(Sheet1!#REF!,"AAAAAG3h/8g=")</f>
        <v>#REF!</v>
      </c>
      <c r="GT2" t="e">
        <f>AND(Sheet1!#REF!,"AAAAAG3h/8k=")</f>
        <v>#REF!</v>
      </c>
      <c r="GU2" t="e">
        <f>AND(Sheet1!#REF!,"AAAAAG3h/8o=")</f>
        <v>#REF!</v>
      </c>
      <c r="GV2">
        <f>IF(Sheet1!36:36,"AAAAAG3h/8s=",0)</f>
        <v>0</v>
      </c>
      <c r="GW2" t="e">
        <f>AND(Sheet1!#REF!,"AAAAAG3h/8w=")</f>
        <v>#REF!</v>
      </c>
      <c r="GX2" t="e">
        <f>AND(Sheet1!#REF!,"AAAAAG3h/80=")</f>
        <v>#REF!</v>
      </c>
      <c r="GY2" t="e">
        <f>AND(Sheet1!#REF!,"AAAAAG3h/84=")</f>
        <v>#REF!</v>
      </c>
      <c r="GZ2" t="e">
        <f>AND(Sheet1!#REF!,"AAAAAG3h/88=")</f>
        <v>#REF!</v>
      </c>
      <c r="HA2" t="e">
        <f>AND(Sheet1!#REF!,"AAAAAG3h/9A=")</f>
        <v>#REF!</v>
      </c>
      <c r="HB2" t="e">
        <f>AND(Sheet1!#REF!,"AAAAAG3h/9E=")</f>
        <v>#REF!</v>
      </c>
      <c r="HC2" t="e">
        <f>AND(Sheet1!#REF!,"AAAAAG3h/9I=")</f>
        <v>#REF!</v>
      </c>
      <c r="HD2" t="e">
        <f>AND(Sheet1!#REF!,"AAAAAG3h/9M=")</f>
        <v>#REF!</v>
      </c>
      <c r="HE2" t="e">
        <f>IF(Sheet1!#REF!,"AAAAAG3h/9Q=",0)</f>
        <v>#REF!</v>
      </c>
      <c r="HF2" t="e">
        <f>AND(Sheet1!#REF!,"AAAAAG3h/9U=")</f>
        <v>#REF!</v>
      </c>
      <c r="HG2" t="e">
        <f>AND(Sheet1!#REF!,"AAAAAG3h/9Y=")</f>
        <v>#REF!</v>
      </c>
      <c r="HH2" t="e">
        <f>AND(Sheet1!#REF!,"AAAAAG3h/9c=")</f>
        <v>#REF!</v>
      </c>
      <c r="HI2" t="e">
        <f>AND(Sheet1!#REF!,"AAAAAG3h/9g=")</f>
        <v>#REF!</v>
      </c>
      <c r="HJ2" t="e">
        <f>AND(Sheet1!#REF!,"AAAAAG3h/9k=")</f>
        <v>#REF!</v>
      </c>
      <c r="HK2" t="e">
        <f>AND(Sheet1!#REF!,"AAAAAG3h/9o=")</f>
        <v>#REF!</v>
      </c>
      <c r="HL2" t="e">
        <f>AND(Sheet1!#REF!,"AAAAAG3h/9s=")</f>
        <v>#REF!</v>
      </c>
      <c r="HM2" t="e">
        <f>AND(Sheet1!#REF!,"AAAAAG3h/9w=")</f>
        <v>#REF!</v>
      </c>
      <c r="HN2">
        <f>IF(Sheet1!37:37,"AAAAAG3h/90=",0)</f>
        <v>0</v>
      </c>
      <c r="HO2" t="e">
        <f>AND(Sheet1!#REF!,"AAAAAG3h/94=")</f>
        <v>#REF!</v>
      </c>
      <c r="HP2" t="e">
        <f>AND(Sheet1!#REF!,"AAAAAG3h/98=")</f>
        <v>#REF!</v>
      </c>
      <c r="HQ2" t="e">
        <f>AND(Sheet1!#REF!,"AAAAAG3h/+A=")</f>
        <v>#REF!</v>
      </c>
      <c r="HR2" t="e">
        <f>AND(Sheet1!#REF!,"AAAAAG3h/+E=")</f>
        <v>#REF!</v>
      </c>
      <c r="HS2" t="e">
        <f>AND(Sheet1!#REF!,"AAAAAG3h/+I=")</f>
        <v>#REF!</v>
      </c>
      <c r="HT2" t="e">
        <f>AND(Sheet1!#REF!,"AAAAAG3h/+M=")</f>
        <v>#REF!</v>
      </c>
      <c r="HU2" t="e">
        <f>AND(Sheet1!#REF!,"AAAAAG3h/+Q=")</f>
        <v>#REF!</v>
      </c>
      <c r="HV2" t="e">
        <f>AND(Sheet1!#REF!,"AAAAAG3h/+U=")</f>
        <v>#REF!</v>
      </c>
      <c r="HW2">
        <f>IF(Sheet1!38:38,"AAAAAG3h/+Y=",0)</f>
        <v>0</v>
      </c>
      <c r="HX2" t="e">
        <f>AND(Sheet1!#REF!,"AAAAAG3h/+c=")</f>
        <v>#REF!</v>
      </c>
      <c r="HY2" t="e">
        <f>AND(Sheet1!#REF!,"AAAAAG3h/+g=")</f>
        <v>#REF!</v>
      </c>
      <c r="HZ2" t="e">
        <f>AND(Sheet1!#REF!,"AAAAAG3h/+k=")</f>
        <v>#REF!</v>
      </c>
      <c r="IA2" t="e">
        <f>AND(Sheet1!#REF!,"AAAAAG3h/+o=")</f>
        <v>#REF!</v>
      </c>
      <c r="IB2" t="e">
        <f>AND(Sheet1!#REF!,"AAAAAG3h/+s=")</f>
        <v>#REF!</v>
      </c>
      <c r="IC2" t="e">
        <f>AND(Sheet1!#REF!,"AAAAAG3h/+w=")</f>
        <v>#REF!</v>
      </c>
      <c r="ID2" t="e">
        <f>AND(Sheet1!#REF!,"AAAAAG3h/+0=")</f>
        <v>#REF!</v>
      </c>
      <c r="IE2" t="e">
        <f>AND(Sheet1!#REF!,"AAAAAG3h/+4=")</f>
        <v>#REF!</v>
      </c>
      <c r="IF2">
        <f>IF(Sheet1!39:39,"AAAAAG3h/+8=",0)</f>
        <v>0</v>
      </c>
      <c r="IG2" t="e">
        <f>AND(Sheet1!#REF!,"AAAAAG3h//A=")</f>
        <v>#REF!</v>
      </c>
      <c r="IH2" t="e">
        <f>AND(Sheet1!#REF!,"AAAAAG3h//E=")</f>
        <v>#REF!</v>
      </c>
      <c r="II2" t="e">
        <f>AND(Sheet1!#REF!,"AAAAAG3h//I=")</f>
        <v>#REF!</v>
      </c>
      <c r="IJ2" t="e">
        <f>AND(Sheet1!#REF!,"AAAAAG3h//M=")</f>
        <v>#REF!</v>
      </c>
      <c r="IK2" t="e">
        <f>AND(Sheet1!#REF!,"AAAAAG3h//Q=")</f>
        <v>#REF!</v>
      </c>
      <c r="IL2" t="e">
        <f>AND(Sheet1!#REF!,"AAAAAG3h//U=")</f>
        <v>#REF!</v>
      </c>
      <c r="IM2" t="e">
        <f>AND(Sheet1!#REF!,"AAAAAG3h//Y=")</f>
        <v>#REF!</v>
      </c>
      <c r="IN2" t="e">
        <f>AND(Sheet1!#REF!,"AAAAAG3h//c=")</f>
        <v>#REF!</v>
      </c>
      <c r="IO2" t="e">
        <f>IF(Sheet1!#REF!,"AAAAAG3h//g=",0)</f>
        <v>#REF!</v>
      </c>
      <c r="IP2" t="e">
        <f>AND(Sheet1!#REF!,"AAAAAG3h//k=")</f>
        <v>#REF!</v>
      </c>
      <c r="IQ2" t="e">
        <f>AND(Sheet1!#REF!,"AAAAAG3h//o=")</f>
        <v>#REF!</v>
      </c>
      <c r="IR2" t="e">
        <f>AND(Sheet1!#REF!,"AAAAAG3h//s=")</f>
        <v>#REF!</v>
      </c>
      <c r="IS2" t="e">
        <f>AND(Sheet1!#REF!,"AAAAAG3h//w=")</f>
        <v>#REF!</v>
      </c>
      <c r="IT2" t="e">
        <f>AND(Sheet1!#REF!,"AAAAAG3h//0=")</f>
        <v>#REF!</v>
      </c>
      <c r="IU2" t="e">
        <f>AND(Sheet1!#REF!,"AAAAAG3h//4=")</f>
        <v>#REF!</v>
      </c>
      <c r="IV2" t="e">
        <f>AND(Sheet1!#REF!,"AAAAAG3h//8=")</f>
        <v>#REF!</v>
      </c>
    </row>
    <row r="3" spans="1:200" ht="15">
      <c r="A3" t="e">
        <f>AND(Sheet1!#REF!,"AAAAAHrtvgA=")</f>
        <v>#REF!</v>
      </c>
      <c r="B3">
        <f>IF(Sheet1!40:40,"AAAAAHrtvgE=",0)</f>
        <v>0</v>
      </c>
      <c r="C3" t="e">
        <f>AND(Sheet1!#REF!,"AAAAAHrtvgI=")</f>
        <v>#REF!</v>
      </c>
      <c r="D3" t="e">
        <f>AND(Sheet1!#REF!,"AAAAAHrtvgM=")</f>
        <v>#REF!</v>
      </c>
      <c r="E3" t="e">
        <f>AND(Sheet1!#REF!,"AAAAAHrtvgQ=")</f>
        <v>#REF!</v>
      </c>
      <c r="F3" t="e">
        <f>AND(Sheet1!#REF!,"AAAAAHrtvgU=")</f>
        <v>#REF!</v>
      </c>
      <c r="G3" t="e">
        <f>AND(Sheet1!#REF!,"AAAAAHrtvgY=")</f>
        <v>#REF!</v>
      </c>
      <c r="H3" t="e">
        <f>AND(Sheet1!#REF!,"AAAAAHrtvgc=")</f>
        <v>#REF!</v>
      </c>
      <c r="I3" t="e">
        <f>AND(Sheet1!#REF!,"AAAAAHrtvgg=")</f>
        <v>#REF!</v>
      </c>
      <c r="J3" t="e">
        <f>AND(Sheet1!#REF!,"AAAAAHrtvgk=")</f>
        <v>#REF!</v>
      </c>
      <c r="K3">
        <f>IF(Sheet1!41:41,"AAAAAHrtvgo=",0)</f>
        <v>0</v>
      </c>
      <c r="L3" t="e">
        <f>AND(Sheet1!#REF!,"AAAAAHrtvgs=")</f>
        <v>#REF!</v>
      </c>
      <c r="M3" t="e">
        <f>AND(Sheet1!#REF!,"AAAAAHrtvgw=")</f>
        <v>#REF!</v>
      </c>
      <c r="N3" t="e">
        <f>AND(Sheet1!#REF!,"AAAAAHrtvg0=")</f>
        <v>#REF!</v>
      </c>
      <c r="O3" t="e">
        <f>AND(Sheet1!#REF!,"AAAAAHrtvg4=")</f>
        <v>#REF!</v>
      </c>
      <c r="P3" t="e">
        <f>AND(Sheet1!#REF!,"AAAAAHrtvg8=")</f>
        <v>#REF!</v>
      </c>
      <c r="Q3" t="e">
        <f>AND(Sheet1!#REF!,"AAAAAHrtvhA=")</f>
        <v>#REF!</v>
      </c>
      <c r="R3" t="e">
        <f>AND(Sheet1!#REF!,"AAAAAHrtvhE=")</f>
        <v>#REF!</v>
      </c>
      <c r="S3" t="e">
        <f>AND(Sheet1!#REF!,"AAAAAHrtvhI=")</f>
        <v>#REF!</v>
      </c>
      <c r="T3" t="e">
        <f>IF(Sheet1!#REF!,"AAAAAHrtvhM=",0)</f>
        <v>#REF!</v>
      </c>
      <c r="U3" t="e">
        <f>AND(Sheet1!#REF!,"AAAAAHrtvhQ=")</f>
        <v>#REF!</v>
      </c>
      <c r="V3" t="e">
        <f>AND(Sheet1!#REF!,"AAAAAHrtvhU=")</f>
        <v>#REF!</v>
      </c>
      <c r="W3" t="e">
        <f>AND(Sheet1!#REF!,"AAAAAHrtvhY=")</f>
        <v>#REF!</v>
      </c>
      <c r="X3" t="e">
        <f>AND(Sheet1!#REF!,"AAAAAHrtvhc=")</f>
        <v>#REF!</v>
      </c>
      <c r="Y3" t="e">
        <f>AND(Sheet1!#REF!,"AAAAAHrtvhg=")</f>
        <v>#REF!</v>
      </c>
      <c r="Z3" t="e">
        <f>AND(Sheet1!#REF!,"AAAAAHrtvhk=")</f>
        <v>#REF!</v>
      </c>
      <c r="AA3" t="e">
        <f>AND(Sheet1!#REF!,"AAAAAHrtvho=")</f>
        <v>#REF!</v>
      </c>
      <c r="AB3" t="e">
        <f>AND(Sheet1!#REF!,"AAAAAHrtvhs=")</f>
        <v>#REF!</v>
      </c>
      <c r="AC3">
        <f>IF(Sheet1!42:42,"AAAAAHrtvhw=",0)</f>
        <v>0</v>
      </c>
      <c r="AD3" t="e">
        <f>AND(Sheet1!#REF!,"AAAAAHrtvh0=")</f>
        <v>#REF!</v>
      </c>
      <c r="AE3" t="e">
        <f>AND(Sheet1!#REF!,"AAAAAHrtvh4=")</f>
        <v>#REF!</v>
      </c>
      <c r="AF3" t="e">
        <f>AND(Sheet1!#REF!,"AAAAAHrtvh8=")</f>
        <v>#REF!</v>
      </c>
      <c r="AG3" t="e">
        <f>AND(Sheet1!#REF!,"AAAAAHrtviA=")</f>
        <v>#REF!</v>
      </c>
      <c r="AH3" t="e">
        <f>AND(Sheet1!#REF!,"AAAAAHrtviE=")</f>
        <v>#REF!</v>
      </c>
      <c r="AI3" t="e">
        <f>AND(Sheet1!#REF!,"AAAAAHrtviI=")</f>
        <v>#REF!</v>
      </c>
      <c r="AJ3" t="e">
        <f>AND(Sheet1!#REF!,"AAAAAHrtviM=")</f>
        <v>#REF!</v>
      </c>
      <c r="AK3" t="e">
        <f>AND(Sheet1!#REF!,"AAAAAHrtviQ=")</f>
        <v>#REF!</v>
      </c>
      <c r="AL3">
        <f>IF(Sheet1!43:43,"AAAAAHrtviU=",0)</f>
        <v>0</v>
      </c>
      <c r="AM3" t="e">
        <f>AND(Sheet1!#REF!,"AAAAAHrtviY=")</f>
        <v>#REF!</v>
      </c>
      <c r="AN3" t="e">
        <f>AND(Sheet1!#REF!,"AAAAAHrtvic=")</f>
        <v>#REF!</v>
      </c>
      <c r="AO3" t="e">
        <f>AND(Sheet1!#REF!,"AAAAAHrtvig=")</f>
        <v>#REF!</v>
      </c>
      <c r="AP3" t="e">
        <f>AND(Sheet1!#REF!,"AAAAAHrtvik=")</f>
        <v>#REF!</v>
      </c>
      <c r="AQ3" t="e">
        <f>AND(Sheet1!#REF!,"AAAAAHrtvio=")</f>
        <v>#REF!</v>
      </c>
      <c r="AR3" t="e">
        <f>AND(Sheet1!#REF!,"AAAAAHrtvis=")</f>
        <v>#REF!</v>
      </c>
      <c r="AS3" t="e">
        <f>AND(Sheet1!#REF!,"AAAAAHrtviw=")</f>
        <v>#REF!</v>
      </c>
      <c r="AT3" t="e">
        <f>AND(Sheet1!#REF!,"AAAAAHrtvi0=")</f>
        <v>#REF!</v>
      </c>
      <c r="AU3">
        <f>IF(Sheet1!44:44,"AAAAAHrtvi4=",0)</f>
        <v>0</v>
      </c>
      <c r="AV3" t="e">
        <f>AND(Sheet1!#REF!,"AAAAAHrtvi8=")</f>
        <v>#REF!</v>
      </c>
      <c r="AW3" t="e">
        <f>AND(Sheet1!#REF!,"AAAAAHrtvjA=")</f>
        <v>#REF!</v>
      </c>
      <c r="AX3" t="e">
        <f>AND(Sheet1!#REF!,"AAAAAHrtvjE=")</f>
        <v>#REF!</v>
      </c>
      <c r="AY3" t="e">
        <f>AND(Sheet1!#REF!,"AAAAAHrtvjI=")</f>
        <v>#REF!</v>
      </c>
      <c r="AZ3" t="e">
        <f>AND(Sheet1!#REF!,"AAAAAHrtvjM=")</f>
        <v>#REF!</v>
      </c>
      <c r="BA3" t="e">
        <f>AND(Sheet1!#REF!,"AAAAAHrtvjQ=")</f>
        <v>#REF!</v>
      </c>
      <c r="BB3" t="e">
        <f>AND(Sheet1!#REF!,"AAAAAHrtvjU=")</f>
        <v>#REF!</v>
      </c>
      <c r="BC3" t="e">
        <f>AND(Sheet1!#REF!,"AAAAAHrtvjY=")</f>
        <v>#REF!</v>
      </c>
      <c r="BD3">
        <f>IF(Sheet1!45:45,"AAAAAHrtvjc=",0)</f>
        <v>0</v>
      </c>
      <c r="BE3" t="e">
        <f>AND(Sheet1!#REF!,"AAAAAHrtvjg=")</f>
        <v>#REF!</v>
      </c>
      <c r="BF3" t="e">
        <f>AND(Sheet1!#REF!,"AAAAAHrtvjk=")</f>
        <v>#REF!</v>
      </c>
      <c r="BG3" t="e">
        <f>AND(Sheet1!#REF!,"AAAAAHrtvjo=")</f>
        <v>#REF!</v>
      </c>
      <c r="BH3" t="e">
        <f>AND(Sheet1!#REF!,"AAAAAHrtvjs=")</f>
        <v>#REF!</v>
      </c>
      <c r="BI3" t="e">
        <f>AND(Sheet1!#REF!,"AAAAAHrtvjw=")</f>
        <v>#REF!</v>
      </c>
      <c r="BJ3" t="e">
        <f>AND(Sheet1!#REF!,"AAAAAHrtvj0=")</f>
        <v>#REF!</v>
      </c>
      <c r="BK3" t="e">
        <f>AND(Sheet1!#REF!,"AAAAAHrtvj4=")</f>
        <v>#REF!</v>
      </c>
      <c r="BL3" t="e">
        <f>AND(Sheet1!#REF!,"AAAAAHrtvj8=")</f>
        <v>#REF!</v>
      </c>
      <c r="BM3">
        <f>IF(Sheet1!46:46,"AAAAAHrtvkA=",0)</f>
        <v>0</v>
      </c>
      <c r="BN3" t="e">
        <f>AND(Sheet1!#REF!,"AAAAAHrtvkE=")</f>
        <v>#REF!</v>
      </c>
      <c r="BO3" t="e">
        <f>AND(Sheet1!#REF!,"AAAAAHrtvkI=")</f>
        <v>#REF!</v>
      </c>
      <c r="BP3" t="e">
        <f>AND(Sheet1!#REF!,"AAAAAHrtvkM=")</f>
        <v>#REF!</v>
      </c>
      <c r="BQ3" t="e">
        <f>AND(Sheet1!#REF!,"AAAAAHrtvkQ=")</f>
        <v>#REF!</v>
      </c>
      <c r="BR3" t="e">
        <f>AND(Sheet1!#REF!,"AAAAAHrtvkU=")</f>
        <v>#REF!</v>
      </c>
      <c r="BS3" t="e">
        <f>AND(Sheet1!#REF!,"AAAAAHrtvkY=")</f>
        <v>#REF!</v>
      </c>
      <c r="BT3" t="e">
        <f>AND(Sheet1!#REF!,"AAAAAHrtvkc=")</f>
        <v>#REF!</v>
      </c>
      <c r="BU3" t="e">
        <f>AND(Sheet1!#REF!,"AAAAAHrtvkg=")</f>
        <v>#REF!</v>
      </c>
      <c r="BV3">
        <f>IF(Sheet1!47:47,"AAAAAHrtvkk=",0)</f>
        <v>0</v>
      </c>
      <c r="BW3" t="e">
        <f>AND(Sheet1!#REF!,"AAAAAHrtvko=")</f>
        <v>#REF!</v>
      </c>
      <c r="BX3" t="e">
        <f>AND(Sheet1!#REF!,"AAAAAHrtvks=")</f>
        <v>#REF!</v>
      </c>
      <c r="BY3" t="e">
        <f>AND(Sheet1!#REF!,"AAAAAHrtvkw=")</f>
        <v>#REF!</v>
      </c>
      <c r="BZ3" t="e">
        <f>AND(Sheet1!#REF!,"AAAAAHrtvk0=")</f>
        <v>#REF!</v>
      </c>
      <c r="CA3" t="e">
        <f>AND(Sheet1!#REF!,"AAAAAHrtvk4=")</f>
        <v>#REF!</v>
      </c>
      <c r="CB3" t="e">
        <f>AND(Sheet1!#REF!,"AAAAAHrtvk8=")</f>
        <v>#REF!</v>
      </c>
      <c r="CC3" t="e">
        <f>AND(Sheet1!#REF!,"AAAAAHrtvlA=")</f>
        <v>#REF!</v>
      </c>
      <c r="CD3" t="e">
        <f>AND(Sheet1!#REF!,"AAAAAHrtvlE=")</f>
        <v>#REF!</v>
      </c>
      <c r="CE3">
        <f>IF(Sheet1!48:48,"AAAAAHrtvlI=",0)</f>
        <v>0</v>
      </c>
      <c r="CF3" t="e">
        <f>AND(Sheet1!#REF!,"AAAAAHrtvlM=")</f>
        <v>#REF!</v>
      </c>
      <c r="CG3" t="e">
        <f>AND(Sheet1!#REF!,"AAAAAHrtvlQ=")</f>
        <v>#REF!</v>
      </c>
      <c r="CH3" t="e">
        <f>AND(Sheet1!#REF!,"AAAAAHrtvlU=")</f>
        <v>#REF!</v>
      </c>
      <c r="CI3" t="e">
        <f>AND(Sheet1!#REF!,"AAAAAHrtvlY=")</f>
        <v>#REF!</v>
      </c>
      <c r="CJ3" t="e">
        <f>AND(Sheet1!#REF!,"AAAAAHrtvlc=")</f>
        <v>#REF!</v>
      </c>
      <c r="CK3" t="e">
        <f>AND(Sheet1!#REF!,"AAAAAHrtvlg=")</f>
        <v>#REF!</v>
      </c>
      <c r="CL3" t="e">
        <f>AND(Sheet1!#REF!,"AAAAAHrtvlk=")</f>
        <v>#REF!</v>
      </c>
      <c r="CM3" t="e">
        <f>AND(Sheet1!#REF!,"AAAAAHrtvlo=")</f>
        <v>#REF!</v>
      </c>
      <c r="CN3">
        <f>IF(Sheet1!49:49,"AAAAAHrtvls=",0)</f>
        <v>0</v>
      </c>
      <c r="CO3" t="e">
        <f>AND(Sheet1!#REF!,"AAAAAHrtvlw=")</f>
        <v>#REF!</v>
      </c>
      <c r="CP3" t="e">
        <f>AND(Sheet1!#REF!,"AAAAAHrtvl0=")</f>
        <v>#REF!</v>
      </c>
      <c r="CQ3" t="e">
        <f>AND(Sheet1!#REF!,"AAAAAHrtvl4=")</f>
        <v>#REF!</v>
      </c>
      <c r="CR3" t="e">
        <f>AND(Sheet1!#REF!,"AAAAAHrtvl8=")</f>
        <v>#REF!</v>
      </c>
      <c r="CS3" t="e">
        <f>AND(Sheet1!#REF!,"AAAAAHrtvmA=")</f>
        <v>#REF!</v>
      </c>
      <c r="CT3" t="e">
        <f>AND(Sheet1!#REF!,"AAAAAHrtvmE=")</f>
        <v>#REF!</v>
      </c>
      <c r="CU3" t="e">
        <f>AND(Sheet1!#REF!,"AAAAAHrtvmI=")</f>
        <v>#REF!</v>
      </c>
      <c r="CV3" t="e">
        <f>AND(Sheet1!#REF!,"AAAAAHrtvmM=")</f>
        <v>#REF!</v>
      </c>
      <c r="CW3">
        <f>IF(Sheet1!50:50,"AAAAAHrtvmQ=",0)</f>
        <v>0</v>
      </c>
      <c r="CX3" t="e">
        <f>AND(Sheet1!#REF!,"AAAAAHrtvmU=")</f>
        <v>#REF!</v>
      </c>
      <c r="CY3" t="e">
        <f>AND(Sheet1!#REF!,"AAAAAHrtvmY=")</f>
        <v>#REF!</v>
      </c>
      <c r="CZ3" t="e">
        <f>AND(Sheet1!#REF!,"AAAAAHrtvmc=")</f>
        <v>#REF!</v>
      </c>
      <c r="DA3" t="e">
        <f>AND(Sheet1!#REF!,"AAAAAHrtvmg=")</f>
        <v>#REF!</v>
      </c>
      <c r="DB3" t="e">
        <f>AND(Sheet1!#REF!,"AAAAAHrtvmk=")</f>
        <v>#REF!</v>
      </c>
      <c r="DC3" t="e">
        <f>AND(Sheet1!#REF!,"AAAAAHrtvmo=")</f>
        <v>#REF!</v>
      </c>
      <c r="DD3" t="e">
        <f>AND(Sheet1!#REF!,"AAAAAHrtvms=")</f>
        <v>#REF!</v>
      </c>
      <c r="DE3" t="e">
        <f>AND(Sheet1!#REF!,"AAAAAHrtvmw=")</f>
        <v>#REF!</v>
      </c>
      <c r="DF3">
        <f>IF(Sheet1!51:51,"AAAAAHrtvm0=",0)</f>
        <v>0</v>
      </c>
      <c r="DG3" t="e">
        <f>AND(Sheet1!#REF!,"AAAAAHrtvm4=")</f>
        <v>#REF!</v>
      </c>
      <c r="DH3" t="e">
        <f>AND(Sheet1!#REF!,"AAAAAHrtvm8=")</f>
        <v>#REF!</v>
      </c>
      <c r="DI3" t="e">
        <f>AND(Sheet1!#REF!,"AAAAAHrtvnA=")</f>
        <v>#REF!</v>
      </c>
      <c r="DJ3" t="e">
        <f>AND(Sheet1!#REF!,"AAAAAHrtvnE=")</f>
        <v>#REF!</v>
      </c>
      <c r="DK3" t="e">
        <f>AND(Sheet1!#REF!,"AAAAAHrtvnI=")</f>
        <v>#REF!</v>
      </c>
      <c r="DL3" t="e">
        <f>AND(Sheet1!#REF!,"AAAAAHrtvnM=")</f>
        <v>#REF!</v>
      </c>
      <c r="DM3" t="e">
        <f>AND(Sheet1!#REF!,"AAAAAHrtvnQ=")</f>
        <v>#REF!</v>
      </c>
      <c r="DN3" t="e">
        <f>AND(Sheet1!#REF!,"AAAAAHrtvnU=")</f>
        <v>#REF!</v>
      </c>
      <c r="DO3">
        <f>IF(Sheet1!52:52,"AAAAAHrtvnY=",0)</f>
        <v>0</v>
      </c>
      <c r="DP3" t="e">
        <f>AND(Sheet1!#REF!,"AAAAAHrtvnc=")</f>
        <v>#REF!</v>
      </c>
      <c r="DQ3" t="e">
        <f>AND(Sheet1!#REF!,"AAAAAHrtvng=")</f>
        <v>#REF!</v>
      </c>
      <c r="DR3" t="e">
        <f>AND(Sheet1!#REF!,"AAAAAHrtvnk=")</f>
        <v>#REF!</v>
      </c>
      <c r="DS3" t="e">
        <f>AND(Sheet1!#REF!,"AAAAAHrtvno=")</f>
        <v>#REF!</v>
      </c>
      <c r="DT3" t="e">
        <f>AND(Sheet1!#REF!,"AAAAAHrtvns=")</f>
        <v>#REF!</v>
      </c>
      <c r="DU3" t="e">
        <f>AND(Sheet1!#REF!,"AAAAAHrtvnw=")</f>
        <v>#REF!</v>
      </c>
      <c r="DV3" t="e">
        <f>AND(Sheet1!#REF!,"AAAAAHrtvn0=")</f>
        <v>#REF!</v>
      </c>
      <c r="DW3" t="e">
        <f>AND(Sheet1!#REF!,"AAAAAHrtvn4=")</f>
        <v>#REF!</v>
      </c>
      <c r="DX3">
        <f>IF(Sheet1!53:53,"AAAAAHrtvn8=",0)</f>
        <v>0</v>
      </c>
      <c r="DY3" t="e">
        <f>AND(Sheet1!#REF!,"AAAAAHrtvoA=")</f>
        <v>#REF!</v>
      </c>
      <c r="DZ3" t="e">
        <f>AND(Sheet1!#REF!,"AAAAAHrtvoE=")</f>
        <v>#REF!</v>
      </c>
      <c r="EA3" t="e">
        <f>AND(Sheet1!#REF!,"AAAAAHrtvoI=")</f>
        <v>#REF!</v>
      </c>
      <c r="EB3" t="e">
        <f>AND(Sheet1!#REF!,"AAAAAHrtvoM=")</f>
        <v>#REF!</v>
      </c>
      <c r="EC3" t="e">
        <f>AND(Sheet1!#REF!,"AAAAAHrtvoQ=")</f>
        <v>#REF!</v>
      </c>
      <c r="ED3" t="e">
        <f>AND(Sheet1!#REF!,"AAAAAHrtvoU=")</f>
        <v>#REF!</v>
      </c>
      <c r="EE3" t="e">
        <f>AND(Sheet1!#REF!,"AAAAAHrtvoY=")</f>
        <v>#REF!</v>
      </c>
      <c r="EF3" t="e">
        <f>AND(Sheet1!#REF!,"AAAAAHrtvoc=")</f>
        <v>#REF!</v>
      </c>
      <c r="EG3">
        <f>IF(Sheet1!55:55,"AAAAAHrtvog=",0)</f>
        <v>0</v>
      </c>
      <c r="EH3" t="e">
        <f>AND(Sheet1!#REF!,"AAAAAHrtvok=")</f>
        <v>#REF!</v>
      </c>
      <c r="EI3" t="e">
        <f>AND(Sheet1!#REF!,"AAAAAHrtvoo=")</f>
        <v>#REF!</v>
      </c>
      <c r="EJ3" t="e">
        <f>AND(Sheet1!#REF!,"AAAAAHrtvos=")</f>
        <v>#REF!</v>
      </c>
      <c r="EK3" t="e">
        <f>AND(Sheet1!#REF!,"AAAAAHrtvow=")</f>
        <v>#REF!</v>
      </c>
      <c r="EL3" t="e">
        <f>AND(Sheet1!#REF!,"AAAAAHrtvo0=")</f>
        <v>#REF!</v>
      </c>
      <c r="EM3" t="e">
        <f>AND(Sheet1!#REF!,"AAAAAHrtvo4=")</f>
        <v>#REF!</v>
      </c>
      <c r="EN3" t="e">
        <f>AND(Sheet1!#REF!,"AAAAAHrtvo8=")</f>
        <v>#REF!</v>
      </c>
      <c r="EO3" t="e">
        <f>AND(Sheet1!#REF!,"AAAAAHrtvpA=")</f>
        <v>#REF!</v>
      </c>
      <c r="EP3">
        <f>IF(Sheet1!56:56,"AAAAAHrtvpE=",0)</f>
        <v>0</v>
      </c>
      <c r="EQ3" t="e">
        <f>AND(Sheet1!#REF!,"AAAAAHrtvpI=")</f>
        <v>#REF!</v>
      </c>
      <c r="ER3" t="e">
        <f>AND(Sheet1!#REF!,"AAAAAHrtvpM=")</f>
        <v>#REF!</v>
      </c>
      <c r="ES3" t="e">
        <f>AND(Sheet1!#REF!,"AAAAAHrtvpQ=")</f>
        <v>#REF!</v>
      </c>
      <c r="ET3" t="e">
        <f>AND(Sheet1!#REF!,"AAAAAHrtvpU=")</f>
        <v>#REF!</v>
      </c>
      <c r="EU3" t="e">
        <f>AND(Sheet1!#REF!,"AAAAAHrtvpY=")</f>
        <v>#REF!</v>
      </c>
      <c r="EV3" t="e">
        <f>AND(Sheet1!#REF!,"AAAAAHrtvpc=")</f>
        <v>#REF!</v>
      </c>
      <c r="EW3" t="e">
        <f>AND(Sheet1!#REF!,"AAAAAHrtvpg=")</f>
        <v>#REF!</v>
      </c>
      <c r="EX3" t="e">
        <f>AND(Sheet1!#REF!,"AAAAAHrtvpk=")</f>
        <v>#REF!</v>
      </c>
      <c r="EY3">
        <f>IF(Sheet1!57:57,"AAAAAHrtvpo=",0)</f>
        <v>0</v>
      </c>
      <c r="EZ3" t="e">
        <f>AND(Sheet1!#REF!,"AAAAAHrtvps=")</f>
        <v>#REF!</v>
      </c>
      <c r="FA3" t="e">
        <f>AND(Sheet1!#REF!,"AAAAAHrtvpw=")</f>
        <v>#REF!</v>
      </c>
      <c r="FB3" t="e">
        <f>AND(Sheet1!#REF!,"AAAAAHrtvp0=")</f>
        <v>#REF!</v>
      </c>
      <c r="FC3" t="e">
        <f>AND(Sheet1!#REF!,"AAAAAHrtvp4=")</f>
        <v>#REF!</v>
      </c>
      <c r="FD3" t="e">
        <f>AND(Sheet1!#REF!,"AAAAAHrtvp8=")</f>
        <v>#REF!</v>
      </c>
      <c r="FE3" t="e">
        <f>AND(Sheet1!#REF!,"AAAAAHrtvqA=")</f>
        <v>#REF!</v>
      </c>
      <c r="FF3" t="e">
        <f>AND(Sheet1!#REF!,"AAAAAHrtvqE=")</f>
        <v>#REF!</v>
      </c>
      <c r="FG3" t="e">
        <f>AND(Sheet1!#REF!,"AAAAAHrtvqI=")</f>
        <v>#REF!</v>
      </c>
      <c r="FH3">
        <f>IF(Sheet1!58:58,"AAAAAHrtvqM=",0)</f>
        <v>0</v>
      </c>
      <c r="FI3">
        <f>IF(Sheet1!59:59,"AAAAAHrtvqQ=",0)</f>
        <v>0</v>
      </c>
      <c r="FJ3">
        <f>IF(Sheet1!60:60,"AAAAAHrtvqU=",0)</f>
        <v>0</v>
      </c>
      <c r="FK3">
        <f>IF(Sheet1!61:61,"AAAAAHrtvqY=",0)</f>
        <v>0</v>
      </c>
      <c r="FL3">
        <f>IF(Sheet1!62:62,"AAAAAHrtvqc=",0)</f>
        <v>0</v>
      </c>
      <c r="FM3">
        <f>IF(Sheet1!63:63,"AAAAAHrtvqg=",0)</f>
        <v>0</v>
      </c>
      <c r="FN3">
        <f>IF(Sheet1!64:64,"AAAAAHrtvqk=",0)</f>
        <v>0</v>
      </c>
      <c r="FO3">
        <f>IF(Sheet1!65:65,"AAAAAHrtvqo=",0)</f>
        <v>0</v>
      </c>
      <c r="FP3">
        <f>IF(Sheet1!66:66,"AAAAAHrtvqs=",0)</f>
        <v>0</v>
      </c>
      <c r="FQ3">
        <f>IF(Sheet1!67:67,"AAAAAHrtvqw=",0)</f>
        <v>0</v>
      </c>
      <c r="FR3">
        <f>IF(Sheet1!68:68,"AAAAAHrtvq0=",0)</f>
        <v>0</v>
      </c>
      <c r="FS3">
        <f>IF(Sheet1!69:69,"AAAAAHrtvq4=",0)</f>
        <v>0</v>
      </c>
      <c r="FT3">
        <f>IF(Sheet1!70:70,"AAAAAHrtvq8=",0)</f>
        <v>0</v>
      </c>
      <c r="FU3">
        <f>IF(Sheet1!71:71,"AAAAAHrtvrA=",0)</f>
        <v>0</v>
      </c>
      <c r="FV3">
        <f>IF(Sheet1!72:72,"AAAAAHrtvrE=",0)</f>
        <v>0</v>
      </c>
      <c r="FW3">
        <f>IF(Sheet1!73:73,"AAAAAHrtvrI=",0)</f>
        <v>0</v>
      </c>
      <c r="FX3">
        <f>IF(Sheet1!74:74,"AAAAAHrtvrM=",0)</f>
        <v>0</v>
      </c>
      <c r="FY3">
        <f>IF(Sheet1!75:75,"AAAAAHrtvrQ=",0)</f>
        <v>0</v>
      </c>
      <c r="FZ3">
        <f>IF(Sheet1!76:76,"AAAAAHrtvrU=",0)</f>
        <v>0</v>
      </c>
      <c r="GA3">
        <f>IF(Sheet1!77:77,"AAAAAHrtvrY=",0)</f>
        <v>0</v>
      </c>
      <c r="GB3">
        <f>IF(Sheet1!78:78,"AAAAAHrtvrc=",0)</f>
        <v>0</v>
      </c>
      <c r="GC3">
        <f>IF(Sheet1!79:79,"AAAAAHrtvrg=",0)</f>
        <v>0</v>
      </c>
      <c r="GD3" t="e">
        <f>IF(Sheet1!A:A,"AAAAAHrtvrk=",0)</f>
        <v>#VALUE!</v>
      </c>
      <c r="GE3" t="str">
        <f>IF(Sheet1!C:C,"AAAAAHrtvro=",0)</f>
        <v>AAAAAHrtvro=</v>
      </c>
      <c r="GF3" t="str">
        <f>IF(Sheet1!D:D,"AAAAAHrtvrs=",0)</f>
        <v>AAAAAHrtvrs=</v>
      </c>
      <c r="GG3" t="str">
        <f>IF(Sheet1!E:E,"AAAAAHrtvrw=",0)</f>
        <v>AAAAAHrtvrw=</v>
      </c>
      <c r="GH3" t="str">
        <f>IF(Sheet1!G:G,"AAAAAHrtvr0=",0)</f>
        <v>AAAAAHrtvr0=</v>
      </c>
      <c r="GI3" t="str">
        <f>IF(Sheet1!H:H,"AAAAAHrtvr4=",0)</f>
        <v>AAAAAHrtvr4=</v>
      </c>
      <c r="GJ3" t="e">
        <f>IF(Sheet1!#REF!,"AAAAAHrtvr8=",0)</f>
        <v>#REF!</v>
      </c>
      <c r="GK3" t="str">
        <f>IF(Sheet1!I:I,"AAAAAHrtvsA=",0)</f>
        <v>AAAAAHrtvsA=</v>
      </c>
      <c r="GL3">
        <f>IF(Sheet2!1:1,"AAAAAHrtvsE=",0)</f>
        <v>0</v>
      </c>
      <c r="GM3" t="e">
        <f>AND(Sheet2!A1,"AAAAAHrtvsI=")</f>
        <v>#VALUE!</v>
      </c>
      <c r="GN3">
        <f>IF(Sheet2!A:A,"AAAAAHrtvsM=",0)</f>
        <v>0</v>
      </c>
      <c r="GO3">
        <f>IF(Sheet3!1:1,"AAAAAHrtvsQ=",0)</f>
        <v>0</v>
      </c>
      <c r="GP3" t="e">
        <f>AND(Sheet3!A1,"AAAAAHrtvsU=")</f>
        <v>#VALUE!</v>
      </c>
      <c r="GQ3">
        <f>IF(Sheet3!A:A,"AAAAAHrtvsY=",0)</f>
        <v>0</v>
      </c>
      <c r="GR3" t="s">
        <v>16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Vlaskovic</dc:creator>
  <cp:keywords/>
  <dc:description/>
  <cp:lastModifiedBy>Filum</cp:lastModifiedBy>
  <dcterms:created xsi:type="dcterms:W3CDTF">2009-04-06T17:28:40Z</dcterms:created>
  <dcterms:modified xsi:type="dcterms:W3CDTF">2018-08-31T10:30:58Z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16eyBLYaYqxwRmj3nF53tDLPdG4tMg1E7tO-HiiK5uTM</vt:lpwstr>
  </property>
  <property fmtid="{D5CDD505-2E9C-101B-9397-08002B2CF9AE}" pid="4" name="Google.Documents.RevisionId">
    <vt:lpwstr>03257948803678300511</vt:lpwstr>
  </property>
  <property fmtid="{D5CDD505-2E9C-101B-9397-08002B2CF9AE}" pid="5" name="Google.Documents.PreviousRevisionId">
    <vt:lpwstr>01424304248524890502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